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TRATO MAIO\"/>
    </mc:Choice>
  </mc:AlternateContent>
  <xr:revisionPtr revIDLastSave="0" documentId="13_ncr:1_{74311DDC-1AA0-4587-AA69-5CBE9EF1D8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G38" i="1"/>
  <c r="I38" i="1"/>
  <c r="J38" i="1" s="1"/>
  <c r="I12" i="1" l="1"/>
  <c r="J12" i="1" s="1"/>
  <c r="I60" i="1" l="1"/>
  <c r="J60" i="1" s="1"/>
  <c r="I59" i="1"/>
  <c r="J59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7" i="1"/>
  <c r="J47" i="1" s="1"/>
  <c r="I46" i="1"/>
  <c r="J46" i="1" s="1"/>
  <c r="I45" i="1"/>
  <c r="J45" i="1" s="1"/>
  <c r="I44" i="1"/>
  <c r="J44" i="1" s="1"/>
  <c r="J43" i="1"/>
  <c r="I43" i="1"/>
  <c r="I42" i="1"/>
  <c r="J42" i="1" s="1"/>
  <c r="I41" i="1"/>
  <c r="J41" i="1" s="1"/>
  <c r="I40" i="1"/>
  <c r="J40" i="1" s="1"/>
  <c r="I39" i="1"/>
  <c r="J39" i="1" s="1"/>
  <c r="I37" i="1"/>
  <c r="J37" i="1" s="1"/>
  <c r="I36" i="1"/>
  <c r="J36" i="1" s="1"/>
  <c r="J35" i="1"/>
  <c r="I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J17" i="1"/>
  <c r="I16" i="1"/>
  <c r="J16" i="1" s="1"/>
  <c r="I15" i="1"/>
  <c r="J15" i="1" s="1"/>
  <c r="I14" i="1"/>
  <c r="J14" i="1" s="1"/>
  <c r="I13" i="1"/>
  <c r="J13" i="1" s="1"/>
  <c r="I10" i="1"/>
  <c r="J10" i="1" s="1"/>
  <c r="I8" i="1"/>
  <c r="J8" i="1" s="1"/>
  <c r="I7" i="1"/>
  <c r="J7" i="1" s="1"/>
  <c r="I6" i="1"/>
  <c r="J6" i="1" s="1"/>
  <c r="I5" i="1"/>
  <c r="J5" i="1" s="1"/>
  <c r="F47" i="1" l="1"/>
  <c r="G47" i="1" s="1"/>
  <c r="F46" i="1"/>
  <c r="G46" i="1" s="1"/>
  <c r="F45" i="1" l="1"/>
  <c r="G45" i="1" s="1"/>
  <c r="F60" i="1"/>
  <c r="G60" i="1" s="1"/>
  <c r="F59" i="1"/>
  <c r="G59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G18" i="1"/>
  <c r="F18" i="1"/>
  <c r="G17" i="1"/>
  <c r="F16" i="1"/>
  <c r="G16" i="1" s="1"/>
  <c r="F15" i="1"/>
  <c r="G15" i="1" s="1"/>
  <c r="F14" i="1"/>
  <c r="G14" i="1" s="1"/>
  <c r="F13" i="1"/>
  <c r="G13" i="1" s="1"/>
  <c r="F10" i="1"/>
  <c r="G10" i="1" s="1"/>
  <c r="F8" i="1"/>
  <c r="G8" i="1" s="1"/>
  <c r="F7" i="1"/>
  <c r="G7" i="1" s="1"/>
  <c r="F6" i="1"/>
  <c r="G6" i="1" s="1"/>
  <c r="F5" i="1"/>
  <c r="G5" i="1" s="1"/>
  <c r="G28" i="1" l="1"/>
  <c r="F62" i="1"/>
  <c r="C62" i="1"/>
  <c r="C60" i="1" l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D29" i="1"/>
  <c r="C29" i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D17" i="1"/>
  <c r="C16" i="1"/>
  <c r="D16" i="1" s="1"/>
  <c r="C15" i="1"/>
  <c r="D15" i="1" s="1"/>
  <c r="C14" i="1"/>
  <c r="D14" i="1" s="1"/>
  <c r="C13" i="1"/>
  <c r="D13" i="1" s="1"/>
  <c r="C10" i="1"/>
  <c r="D10" i="1" s="1"/>
  <c r="C8" i="1"/>
  <c r="D8" i="1" s="1"/>
  <c r="C7" i="1"/>
  <c r="D7" i="1" s="1"/>
  <c r="C6" i="1"/>
  <c r="D6" i="1" s="1"/>
  <c r="C5" i="1"/>
  <c r="D5" i="1" s="1"/>
  <c r="H62" i="1" l="1"/>
  <c r="B62" i="1" l="1"/>
  <c r="K62" i="1" l="1"/>
  <c r="I62" i="1" l="1"/>
  <c r="E62" i="1" l="1"/>
  <c r="B69" i="1" l="1"/>
  <c r="B66" i="1"/>
  <c r="B67" i="1" l="1"/>
  <c r="C67" i="1" l="1"/>
  <c r="C69" i="1"/>
  <c r="B68" i="1"/>
  <c r="C68" i="1" s="1"/>
</calcChain>
</file>

<file path=xl/sharedStrings.xml><?xml version="1.0" encoding="utf-8"?>
<sst xmlns="http://schemas.openxmlformats.org/spreadsheetml/2006/main" count="90" uniqueCount="78">
  <si>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</si>
  <si>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</si>
  <si>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</si>
  <si>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</si>
  <si>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</si>
  <si>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</si>
  <si>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</si>
  <si>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</si>
  <si>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</si>
  <si>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</si>
  <si>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</si>
  <si>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</si>
  <si>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</si>
  <si>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</si>
  <si>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</si>
  <si>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</si>
  <si>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</si>
  <si>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ITAU INSTITUCIONAL ALOCAÇÃO DINAMICA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</si>
  <si>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</si>
  <si>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</si>
  <si>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</si>
  <si>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</si>
  <si>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</si>
  <si>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</si>
  <si>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</si>
  <si>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</si>
  <si>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</si>
  <si>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</si>
  <si>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</si>
  <si>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</si>
  <si>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</si>
  <si>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</si>
  <si>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</si>
  <si>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</si>
  <si>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</si>
  <si>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</si>
  <si>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</si>
  <si>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</si>
  <si>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</si>
  <si>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</si>
  <si>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</si>
  <si>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</si>
  <si>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</si>
  <si>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TP IPCA</t>
  </si>
  <si>
    <t>BB PREV XXI</t>
  </si>
  <si>
    <t xml:space="preserve"> BB PREV RF IMA--B-5</t>
  </si>
  <si>
    <t>SICREDI TAXA SELIC FIC RENDA FIXA LP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</si>
  <si>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</si>
  <si>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</si>
  <si>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</si>
  <si>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</si>
  <si>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</si>
  <si>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</si>
  <si>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>FINAL DO 1. TRIMESTRE</t>
  </si>
  <si>
    <t>FII MACAM SHOPPING CENTERS (BTG PACTUAL)</t>
  </si>
  <si>
    <t>EVOLUÇÃO (EM RELAÇÃO AO 1º TRIMESTRE/2023)</t>
  </si>
  <si>
    <t>LME REC MULT IPCA FIDC SEM</t>
  </si>
  <si>
    <t>CAIXA FI BRASIL 2023 TP RF</t>
  </si>
  <si>
    <t xml:space="preserve">ABRIL </t>
  </si>
  <si>
    <t xml:space="preserve">MAIO </t>
  </si>
  <si>
    <t>JUNHO</t>
  </si>
  <si>
    <t xml:space="preserve">RESGATE TOTAL </t>
  </si>
  <si>
    <t>FINAL DO 2. TRIMESTRE</t>
  </si>
  <si>
    <t xml:space="preserve">ITAU INSTITUCIONAL ALOCAÇÃO DINAMICA - RESGATE TOTAL </t>
  </si>
  <si>
    <t>BB PREV RF RET TOTAL - RESGATE DE $3.000.000,00</t>
  </si>
  <si>
    <t>BB FLUXO FIC RENDA FIXA ART 7° III - APLICAÇÃO $3.000.000,00</t>
  </si>
  <si>
    <t>RESUMO FINANCEIRO - 2º Trimestre 2023</t>
  </si>
  <si>
    <t xml:space="preserve"> MAG CASH FI RF REFERENCIADO DI</t>
  </si>
  <si>
    <t>ITAU ASSET NTN-B 2024 RENDA FIXA FI</t>
  </si>
  <si>
    <t>NOVUS INSTITUCIONAL FIC FIM</t>
  </si>
  <si>
    <t xml:space="preserve">NOVUS RED INSTITUCIONAL FIRF LP </t>
  </si>
  <si>
    <t xml:space="preserve">RESGATE  TOTAL </t>
  </si>
  <si>
    <t>APLICAÇÃO R$500.000,00 15/05/2023</t>
  </si>
  <si>
    <t>APLICAÇÃO R$3.000.000,00 09/05/2023</t>
  </si>
  <si>
    <t>APLICAÇÃO R$600.000,00 09/05/2023</t>
  </si>
  <si>
    <t>APLICAÇÃO R$12.227.913,34 19/05/2023</t>
  </si>
  <si>
    <t>BRADESCO FI RENDA FIXA ESTRATEGIA XXIV</t>
  </si>
  <si>
    <t xml:space="preserve">CAIXA FI BRASIL 2023 TP RF - RESGATE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</si>
</sst>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6" fillId="0" borderId="11" xfId="2" applyFont="1" applyFill="1" applyBorder="1" applyAlignment="1">
      <alignment horizontal="left" wrapText="1"/>
    </xf>
    <xf numFmtId="164" fontId="6" fillId="0" borderId="18" xfId="2" applyFont="1" applyFill="1" applyBorder="1"/>
    <xf numFmtId="164" fontId="7" fillId="0" borderId="19" xfId="2" applyFont="1" applyFill="1" applyBorder="1" applyAlignment="1">
      <alignment horizontal="center"/>
    </xf>
    <xf numFmtId="164" fontId="6" fillId="0" borderId="19" xfId="2" applyFont="1" applyFill="1" applyBorder="1" applyAlignment="1">
      <alignment horizontal="center"/>
    </xf>
    <xf numFmtId="166" fontId="6" fillId="0" borderId="23" xfId="2" applyNumberFormat="1" applyFont="1" applyFill="1" applyBorder="1"/>
    <xf numFmtId="166" fontId="6" fillId="0" borderId="19" xfId="2" applyNumberFormat="1" applyFont="1" applyFill="1" applyBorder="1" applyAlignment="1">
      <alignment horizontal="center"/>
    </xf>
    <xf numFmtId="164" fontId="7" fillId="0" borderId="11" xfId="2" applyFont="1" applyFill="1" applyBorder="1" applyAlignment="1">
      <alignment horizontal="left" wrapText="1"/>
    </xf>
    <xf numFmtId="2" fontId="6" fillId="0" borderId="19" xfId="2" applyNumberFormat="1" applyFont="1" applyFill="1" applyBorder="1" applyAlignment="1">
      <alignment horizontal="center"/>
    </xf>
    <xf numFmtId="167" fontId="6" fillId="0" borderId="19" xfId="2" applyNumberFormat="1" applyFont="1" applyFill="1" applyBorder="1" applyAlignment="1">
      <alignment horizontal="center"/>
    </xf>
    <xf numFmtId="164" fontId="6" fillId="0" borderId="19" xfId="2" applyFont="1" applyFill="1" applyBorder="1"/>
    <xf numFmtId="164" fontId="6" fillId="0" borderId="10" xfId="2" applyFont="1" applyFill="1" applyBorder="1"/>
    <xf numFmtId="164" fontId="7" fillId="0" borderId="11" xfId="2" applyFont="1" applyFill="1" applyBorder="1" applyAlignment="1">
      <alignment horizontal="left"/>
    </xf>
    <xf numFmtId="43" fontId="6" fillId="0" borderId="10" xfId="2" applyNumberFormat="1" applyFont="1" applyFill="1" applyBorder="1"/>
    <xf numFmtId="166" fontId="6" fillId="0" borderId="10" xfId="2" applyNumberFormat="1" applyFont="1" applyFill="1" applyBorder="1"/>
    <xf numFmtId="40" fontId="6" fillId="0" borderId="10" xfId="2" applyNumberFormat="1" applyFont="1" applyFill="1" applyBorder="1"/>
    <xf numFmtId="164" fontId="7" fillId="0" borderId="10" xfId="2" applyFont="1" applyFill="1" applyBorder="1"/>
    <xf numFmtId="164" fontId="6" fillId="0" borderId="10" xfId="2" applyNumberFormat="1" applyFont="1" applyFill="1" applyBorder="1"/>
    <xf numFmtId="164" fontId="6" fillId="0" borderId="24" xfId="2" applyFont="1" applyFill="1" applyBorder="1"/>
    <xf numFmtId="164" fontId="6" fillId="4" borderId="26" xfId="2" applyFont="1" applyFill="1" applyBorder="1"/>
    <xf numFmtId="164" fontId="6" fillId="4" borderId="12" xfId="2" applyFont="1" applyFill="1" applyBorder="1"/>
    <xf numFmtId="164" fontId="6" fillId="4" borderId="6" xfId="2" applyFont="1" applyFill="1" applyBorder="1"/>
    <xf numFmtId="166" fontId="6" fillId="4" borderId="6" xfId="2" applyNumberFormat="1" applyFont="1" applyFill="1" applyBorder="1"/>
    <xf numFmtId="164" fontId="6" fillId="4" borderId="18" xfId="2" applyFont="1" applyFill="1" applyBorder="1" applyAlignment="1">
      <alignment horizontal="center"/>
    </xf>
    <xf numFmtId="164" fontId="6" fillId="4" borderId="19" xfId="2" applyFont="1" applyFill="1" applyBorder="1" applyAlignment="1">
      <alignment horizontal="center"/>
    </xf>
    <xf numFmtId="4" fontId="6" fillId="4" borderId="19" xfId="2" applyNumberFormat="1" applyFont="1" applyFill="1" applyBorder="1" applyAlignment="1">
      <alignment horizontal="right"/>
    </xf>
    <xf numFmtId="4" fontId="6" fillId="4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wrapText="1"/>
    </xf>
    <xf numFmtId="166" fontId="6" fillId="4" borderId="19" xfId="2" applyNumberFormat="1" applyFont="1" applyFill="1" applyBorder="1" applyAlignment="1">
      <alignment horizontal="center"/>
    </xf>
    <xf numFmtId="4" fontId="6" fillId="4" borderId="13" xfId="2" applyNumberFormat="1" applyFont="1" applyFill="1" applyBorder="1"/>
    <xf numFmtId="164" fontId="6" fillId="4" borderId="21" xfId="2" applyFont="1" applyFill="1" applyBorder="1"/>
    <xf numFmtId="4" fontId="6" fillId="4" borderId="0" xfId="0" applyNumberFormat="1" applyFont="1" applyFill="1"/>
    <xf numFmtId="164" fontId="6" fillId="4" borderId="22" xfId="2" applyFont="1" applyFill="1" applyBorder="1"/>
    <xf numFmtId="4" fontId="6" fillId="4" borderId="6" xfId="2" applyNumberFormat="1" applyFont="1" applyFill="1" applyBorder="1"/>
    <xf numFmtId="4" fontId="6" fillId="4" borderId="19" xfId="2" applyNumberFormat="1" applyFont="1" applyFill="1" applyBorder="1" applyAlignment="1">
      <alignment horizontal="center"/>
    </xf>
    <xf numFmtId="4" fontId="6" fillId="4" borderId="5" xfId="2" applyNumberFormat="1" applyFont="1" applyFill="1" applyBorder="1" applyAlignment="1">
      <alignment horizontal="right"/>
    </xf>
    <xf numFmtId="164" fontId="6" fillId="4" borderId="11" xfId="2" applyFont="1" applyFill="1" applyBorder="1" applyAlignment="1">
      <alignment horizontal="left" wrapText="1"/>
    </xf>
    <xf numFmtId="166" fontId="7" fillId="3" borderId="6" xfId="2" applyNumberFormat="1" applyFont="1" applyFill="1" applyBorder="1"/>
    <xf numFmtId="4" fontId="7" fillId="3" borderId="6" xfId="2" applyNumberFormat="1" applyFont="1" applyFill="1" applyBorder="1"/>
    <xf numFmtId="164" fontId="7" fillId="3" borderId="12" xfId="2" applyFont="1" applyFill="1" applyBorder="1"/>
    <xf numFmtId="4" fontId="6" fillId="0" borderId="19" xfId="2" applyNumberFormat="1" applyFont="1" applyFill="1" applyBorder="1" applyAlignment="1">
      <alignment horizontal="right"/>
    </xf>
    <xf numFmtId="4" fontId="7" fillId="3" borderId="19" xfId="2" applyNumberFormat="1" applyFont="1" applyFill="1" applyBorder="1" applyAlignment="1">
      <alignment horizontal="right"/>
    </xf>
    <xf numFmtId="166" fontId="7" fillId="3" borderId="19" xfId="2" applyNumberFormat="1" applyFont="1" applyFill="1" applyBorder="1" applyAlignment="1">
      <alignment horizontal="center"/>
    </xf>
    <xf numFmtId="4" fontId="8" fillId="4" borderId="19" xfId="2" applyNumberFormat="1" applyFont="1" applyFill="1" applyBorder="1" applyAlignment="1">
      <alignment horizontal="right"/>
    </xf>
    <xf numFmtId="166" fontId="8" fillId="4" borderId="19" xfId="2" applyNumberFormat="1" applyFont="1" applyFill="1" applyBorder="1" applyAlignment="1">
      <alignment horizontal="center"/>
    </xf>
    <xf numFmtId="164" fontId="7" fillId="3" borderId="18" xfId="2" applyFont="1" applyFill="1" applyBorder="1" applyAlignment="1">
      <alignment horizontal="center"/>
    </xf>
    <xf numFmtId="164" fontId="7" fillId="3" borderId="19" xfId="2" applyFont="1" applyFill="1" applyBorder="1" applyAlignment="1">
      <alignment horizontal="center"/>
    </xf>
    <xf numFmtId="164" fontId="8" fillId="4" borderId="11" xfId="2" applyFont="1" applyFill="1" applyBorder="1" applyAlignment="1">
      <alignment horizontal="left" wrapText="1"/>
    </xf>
    <xf numFmtId="164" fontId="6" fillId="4" borderId="12" xfId="2" applyFont="1" applyFill="1" applyBorder="1" applyAlignment="1">
      <alignment vertical="center"/>
    </xf>
    <xf numFmtId="4" fontId="8" fillId="0" borderId="18" xfId="2" applyNumberFormat="1" applyFont="1" applyFill="1" applyBorder="1" applyAlignment="1">
      <alignment horizontal="right"/>
    </xf>
    <xf numFmtId="4" fontId="6" fillId="0" borderId="18" xfId="2" applyNumberFormat="1" applyFont="1" applyFill="1" applyBorder="1" applyAlignment="1">
      <alignment horizontal="right"/>
    </xf>
    <xf numFmtId="164" fontId="6" fillId="0" borderId="18" xfId="2" applyFont="1" applyFill="1" applyBorder="1" applyAlignment="1">
      <alignment horizontal="center"/>
    </xf>
    <xf numFmtId="164" fontId="6" fillId="4" borderId="18" xfId="2" applyFont="1" applyFill="1" applyBorder="1"/>
    <xf numFmtId="164" fontId="8" fillId="4" borderId="18" xfId="2" applyFont="1" applyFill="1" applyBorder="1" applyAlignment="1">
      <alignment horizontal="center"/>
    </xf>
    <xf numFmtId="4" fontId="7" fillId="3" borderId="18" xfId="2" applyNumberFormat="1" applyFont="1" applyFill="1" applyBorder="1" applyAlignment="1">
      <alignment horizontal="right"/>
    </xf>
    <xf numFmtId="4" fontId="8" fillId="0" borderId="19" xfId="2" applyNumberFormat="1" applyFont="1" applyFill="1" applyBorder="1" applyAlignment="1">
      <alignment horizontal="right"/>
    </xf>
    <xf numFmtId="166" fontId="8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4" fontId="7" fillId="3" borderId="12" xfId="2" applyNumberFormat="1" applyFont="1" applyFill="1" applyBorder="1"/>
    <xf numFmtId="164" fontId="6" fillId="0" borderId="12" xfId="2" applyFont="1" applyFill="1" applyBorder="1"/>
    <xf numFmtId="164" fontId="6" fillId="0" borderId="6" xfId="2" applyFont="1" applyFill="1" applyBorder="1"/>
    <xf numFmtId="164" fontId="8" fillId="0" borderId="19" xfId="2" applyFont="1" applyFill="1" applyBorder="1" applyAlignment="1">
      <alignment horizontal="center"/>
    </xf>
    <xf numFmtId="4" fontId="6" fillId="0" borderId="13" xfId="2" applyNumberFormat="1" applyFont="1" applyFill="1" applyBorder="1"/>
    <xf numFmtId="166" fontId="6" fillId="0" borderId="6" xfId="2" applyNumberFormat="1" applyFont="1" applyFill="1" applyBorder="1"/>
    <xf numFmtId="164" fontId="6" fillId="0" borderId="25" xfId="2" applyFont="1" applyFill="1" applyBorder="1" applyAlignment="1">
      <alignment horizontal="left" wrapText="1"/>
    </xf>
    <xf numFmtId="164" fontId="6" fillId="0" borderId="26" xfId="2" applyFont="1" applyFill="1" applyBorder="1"/>
    <xf numFmtId="164" fontId="6" fillId="0" borderId="13" xfId="2" applyFont="1" applyFill="1" applyBorder="1" applyAlignment="1">
      <alignment horizontal="right"/>
    </xf>
    <xf numFmtId="164" fontId="6" fillId="0" borderId="13" xfId="2" applyFont="1" applyFill="1" applyBorder="1"/>
    <xf numFmtId="164" fontId="6" fillId="0" borderId="6" xfId="2" applyFont="1" applyFill="1" applyBorder="1" applyAlignment="1">
      <alignment horizontal="center" vertical="center" wrapText="1"/>
    </xf>
    <xf numFmtId="4" fontId="6" fillId="0" borderId="6" xfId="2" applyNumberFormat="1" applyFont="1" applyFill="1" applyBorder="1"/>
    <xf numFmtId="164" fontId="8" fillId="0" borderId="6" xfId="2" applyFont="1" applyFill="1" applyBorder="1"/>
    <xf numFmtId="4" fontId="7" fillId="3" borderId="13" xfId="2" applyNumberFormat="1" applyFont="1" applyFill="1" applyBorder="1"/>
    <xf numFmtId="164" fontId="7" fillId="3" borderId="6" xfId="2" applyFont="1" applyFill="1" applyBorder="1"/>
    <xf numFmtId="164" fontId="8" fillId="0" borderId="18" xfId="2" applyFont="1" applyFill="1" applyBorder="1" applyAlignment="1">
      <alignment horizontal="center"/>
    </xf>
    <xf numFmtId="164" fontId="6" fillId="0" borderId="22" xfId="2" applyFont="1" applyFill="1" applyBorder="1"/>
    <xf numFmtId="164" fontId="8" fillId="0" borderId="12" xfId="2" applyFont="1" applyFill="1" applyBorder="1"/>
    <xf numFmtId="4" fontId="6" fillId="0" borderId="5" xfId="0" applyNumberFormat="1" applyFont="1" applyFill="1" applyBorder="1"/>
    <xf numFmtId="164" fontId="6" fillId="0" borderId="19" xfId="2" applyFont="1" applyFill="1" applyBorder="1" applyAlignment="1">
      <alignment horizontal="right"/>
    </xf>
    <xf numFmtId="4" fontId="8" fillId="4" borderId="18" xfId="2" applyNumberFormat="1" applyFont="1" applyFill="1" applyBorder="1" applyAlignment="1">
      <alignment horizontal="right"/>
    </xf>
    <xf numFmtId="164" fontId="8" fillId="4" borderId="19" xfId="2" applyFont="1" applyFill="1" applyBorder="1" applyAlignment="1">
      <alignment horizontal="center"/>
    </xf>
    <xf numFmtId="164" fontId="7" fillId="3" borderId="22" xfId="2" applyFont="1" applyFill="1" applyBorder="1"/>
    <xf numFmtId="4" fontId="7" fillId="3" borderId="5" xfId="2" applyNumberFormat="1" applyFont="1" applyFill="1" applyBorder="1" applyAlignment="1">
      <alignment horizontal="right"/>
    </xf>
    <xf numFmtId="166" fontId="7" fillId="5" borderId="19" xfId="2" applyNumberFormat="1" applyFont="1" applyFill="1" applyBorder="1" applyAlignment="1">
      <alignment horizontal="center"/>
    </xf>
    <xf numFmtId="164" fontId="7" fillId="5" borderId="19" xfId="2" applyFont="1" applyFill="1" applyBorder="1" applyAlignment="1">
      <alignment horizontal="center"/>
    </xf>
    <xf numFmtId="164" fontId="7" fillId="5" borderId="6" xfId="2" applyFont="1" applyFill="1" applyBorder="1"/>
    <xf numFmtId="4" fontId="6" fillId="4" borderId="29" xfId="2" applyNumberFormat="1" applyFont="1" applyFill="1" applyBorder="1"/>
    <xf numFmtId="4" fontId="6" fillId="4" borderId="5" xfId="2" applyNumberFormat="1" applyFont="1" applyFill="1" applyBorder="1" applyAlignment="1"/>
    <xf numFmtId="4" fontId="6" fillId="0" borderId="19" xfId="2" applyNumberFormat="1" applyFont="1" applyFill="1" applyBorder="1" applyAlignment="1">
      <alignment horizontal="right" wrapText="1"/>
    </xf>
    <xf numFmtId="164" fontId="6" fillId="4" borderId="19" xfId="2" applyFont="1" applyFill="1" applyBorder="1"/>
    <xf numFmtId="4" fontId="6" fillId="4" borderId="5" xfId="2" applyNumberFormat="1" applyFont="1" applyFill="1" applyBorder="1" applyAlignment="1">
      <alignment horizontal="center" wrapText="1"/>
    </xf>
    <xf numFmtId="4" fontId="6" fillId="0" borderId="28" xfId="2" applyNumberFormat="1" applyFont="1" applyFill="1" applyBorder="1" applyAlignment="1"/>
    <xf numFmtId="164" fontId="7" fillId="5" borderId="18" xfId="2" applyFont="1" applyFill="1" applyBorder="1" applyAlignment="1">
      <alignment horizontal="center"/>
    </xf>
    <xf numFmtId="166" fontId="7" fillId="5" borderId="6" xfId="2" applyNumberFormat="1" applyFont="1" applyFill="1" applyBorder="1"/>
    <xf numFmtId="164" fontId="7" fillId="5" borderId="12" xfId="2" applyFont="1" applyFill="1" applyBorder="1"/>
    <xf numFmtId="164" fontId="6" fillId="6" borderId="11" xfId="2" applyFont="1" applyFill="1" applyBorder="1" applyAlignment="1">
      <alignment horizontal="left" wrapText="1"/>
    </xf>
    <xf numFmtId="4" fontId="7" fillId="5" borderId="12" xfId="2" applyNumberFormat="1" applyFont="1" applyFill="1" applyBorder="1"/>
    <xf numFmtId="164" fontId="6" fillId="0" borderId="11" xfId="2" applyFont="1" applyFill="1" applyBorder="1" applyAlignment="1">
      <alignment horizontal="left" vertical="center" wrapText="1"/>
    </xf>
    <xf numFmtId="164" fontId="6" fillId="0" borderId="12" xfId="2" applyFont="1" applyFill="1" applyBorder="1" applyAlignment="1">
      <alignment vertical="center"/>
    </xf>
    <xf numFmtId="4" fontId="6" fillId="0" borderId="13" xfId="2" applyNumberFormat="1" applyFont="1" applyFill="1" applyBorder="1" applyAlignment="1">
      <alignment vertical="center"/>
    </xf>
    <xf numFmtId="166" fontId="6" fillId="0" borderId="6" xfId="2" applyNumberFormat="1" applyFont="1" applyFill="1" applyBorder="1" applyAlignment="1">
      <alignment vertical="center"/>
    </xf>
    <xf numFmtId="164" fontId="6" fillId="0" borderId="6" xfId="2" applyFont="1" applyFill="1" applyBorder="1" applyAlignment="1">
      <alignment vertical="center"/>
    </xf>
    <xf numFmtId="164" fontId="6" fillId="0" borderId="22" xfId="2" applyFont="1" applyFill="1" applyBorder="1" applyAlignment="1">
      <alignment vertical="center"/>
    </xf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64" fontId="2" fillId="4" borderId="17" xfId="2" applyFont="1" applyFill="1" applyBorder="1" applyAlignment="1">
      <alignment horizontal="center"/>
    </xf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>
      <alignment horizontal="center"/>
    </xf>
    <xf numFmtId="4" fontId="8" fillId="4" borderId="22" xfId="2" applyNumberFormat="1" applyFont="1" applyFill="1" applyBorder="1" applyAlignment="1">
      <alignment horizontal="center"/>
    </xf>
    <xf numFmtId="4" fontId="8" fillId="4" borderId="27" xfId="2" applyNumberFormat="1" applyFont="1" applyFill="1" applyBorder="1" applyAlignment="1">
      <alignment horizontal="center"/>
    </xf>
    <xf numFmtId="4" fontId="8" fillId="4" borderId="28" xfId="2" applyNumberFormat="1" applyFont="1" applyFill="1" applyBorder="1" applyAlignment="1">
      <alignment horizontal="center"/>
    </xf>
    <xf numFmtId="164" fontId="6" fillId="4" borderId="22" xfId="2" applyFont="1" applyFill="1" applyBorder="1" applyAlignment="1">
      <alignment horizontal="center"/>
    </xf>
    <xf numFmtId="164" fontId="6" fillId="4" borderId="27" xfId="2" applyFont="1" applyFill="1" applyBorder="1" applyAlignment="1">
      <alignment horizontal="center"/>
    </xf>
    <xf numFmtId="164" fontId="6" fillId="4" borderId="28" xfId="2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7" fillId="5" borderId="18" xfId="2" applyNumberFormat="1" applyFont="1" applyFill="1" applyBorder="1" applyAlignment="1">
      <alignment horizontal="right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APRESENTAÇÃO!$B$65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APRESENTAÇÃO!$A$66:$A$69</c:f>
              <c:strCache>
                <c:ptCount val="4"/>
                <c:pt idx="0">
                  <c:v>FINAL DO 1. TRIMESTRE</c:v>
                </c:pt>
                <c:pt idx="1">
                  <c:v>ABRIL </c:v>
                </c:pt>
                <c:pt idx="2">
                  <c:v>MAIO </c:v>
                </c:pt>
                <c:pt idx="3">
                  <c:v>FINAL DO 2. TRIMESTRE</c:v>
                </c:pt>
              </c:strCache>
            </c:strRef>
          </c:cat>
          <c:val>
            <c:numRef>
              <c:f>APRESENTAÇÃO!$B$66:$B$69</c:f>
              <c:numCache>
                <c:formatCode>_(* #,##0.00_);_(* \(#,##0.00\);_(* "-"??_);_(@_)</c:formatCode>
                <c:ptCount val="4"/>
                <c:pt idx="0">
                  <c:v>85351066.450000003</c:v>
                </c:pt>
                <c:pt idx="1">
                  <c:v>86546102.63000001</c:v>
                </c:pt>
                <c:pt idx="2">
                  <c:v>88071315.289999977</c:v>
                </c:pt>
                <c:pt idx="3">
                  <c:v>89576074.600000024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320"/>
        <c:axId val="187989456"/>
      </c:barChart>
      <c:catAx>
        <c:axId val="1879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9456"/>
        <c:crosses val="autoZero"/>
        <c:auto val="1"/>
        <c:lblAlgn val="ctr"/>
        <c:lblOffset val="100"/>
        <c:noMultiLvlLbl val="0"/>
      </c:catAx>
      <c:valAx>
        <c:axId val="187989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70</xdr:row>
      <xdr:rowOff>47625</xdr:rowOff>
    </xdr:from>
    <xdr:to>
      <xdr:col>10</xdr:col>
      <xdr:colOff>433916</xdr:colOff>
      <xdr:row>89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1"/>
  <sheetViews>
    <sheetView tabSelected="1" zoomScale="60" zoomScaleNormal="60" workbookViewId="0">
      <selection activeCell="K12" sqref="K12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23.42578125" style="2" customWidth="1"/>
    <col min="6" max="6" width="19.85546875" style="2" customWidth="1"/>
    <col min="7" max="7" width="25.85546875" style="2" customWidth="1"/>
    <col min="8" max="8" width="25.5703125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44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49</v>
      </c>
      <c r="C3" s="141" t="s">
        <v>58</v>
      </c>
      <c r="D3" s="142"/>
      <c r="E3" s="148"/>
      <c r="F3" s="141" t="s">
        <v>59</v>
      </c>
      <c r="G3" s="142"/>
      <c r="H3" s="149"/>
      <c r="I3" s="141" t="s">
        <v>60</v>
      </c>
      <c r="J3" s="142"/>
      <c r="K3" s="143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100" t="s">
        <v>30</v>
      </c>
      <c r="B5" s="101">
        <v>6735267.7000000002</v>
      </c>
      <c r="C5" s="98">
        <f>E5-B5</f>
        <v>45620.689999999478</v>
      </c>
      <c r="D5" s="99">
        <f>C5/B5</f>
        <v>6.7734041217098881E-3</v>
      </c>
      <c r="E5" s="102">
        <v>6780888.3899999997</v>
      </c>
      <c r="F5" s="98">
        <f>H5-E5</f>
        <v>26364.510000000708</v>
      </c>
      <c r="G5" s="99">
        <f>F5/E5</f>
        <v>3.8880613399980631E-3</v>
      </c>
      <c r="H5" s="66">
        <v>6807252.9000000004</v>
      </c>
      <c r="I5" s="98">
        <f>K5-H5</f>
        <v>69400.089999999851</v>
      </c>
      <c r="J5" s="99">
        <f>I5/H5</f>
        <v>1.0195021548266533E-2</v>
      </c>
      <c r="K5" s="55">
        <v>6876652.9900000002</v>
      </c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3.5" customHeight="1" x14ac:dyDescent="0.25">
      <c r="A6" s="37" t="s">
        <v>31</v>
      </c>
      <c r="B6" s="95">
        <v>3206037.99</v>
      </c>
      <c r="C6" s="98">
        <f t="shared" ref="C6:C15" si="0">E6-B6</f>
        <v>26561.619999999646</v>
      </c>
      <c r="D6" s="99">
        <f t="shared" ref="D6:D25" si="1">C6/B6</f>
        <v>8.2848737547241737E-3</v>
      </c>
      <c r="E6" s="103">
        <v>3232599.61</v>
      </c>
      <c r="F6" s="98">
        <f t="shared" ref="F6:F15" si="2">H6-E6</f>
        <v>36255.030000000261</v>
      </c>
      <c r="G6" s="99">
        <f t="shared" ref="G6:G25" si="3">F6/E6</f>
        <v>1.1215440937332868E-2</v>
      </c>
      <c r="H6" s="67">
        <v>3268854.64</v>
      </c>
      <c r="I6" s="98">
        <f t="shared" ref="I6:I10" si="4">K6-H6</f>
        <v>37872.290000000037</v>
      </c>
      <c r="J6" s="99">
        <f t="shared" ref="J6:J10" si="5">I6/H6</f>
        <v>1.1585798137539708E-2</v>
      </c>
      <c r="K6" s="95">
        <v>3306726.93</v>
      </c>
      <c r="L6" s="28"/>
      <c r="M6" s="18"/>
      <c r="X6" s="2"/>
      <c r="Y6" s="2"/>
      <c r="Z6" s="2"/>
      <c r="AA6" s="2"/>
      <c r="AC6" s="1"/>
      <c r="AD6" s="1"/>
      <c r="AE6" s="1"/>
      <c r="AF6" s="1"/>
    </row>
    <row r="7" spans="1:32" ht="43.5" customHeight="1" x14ac:dyDescent="0.25">
      <c r="A7" s="72" t="s">
        <v>32</v>
      </c>
      <c r="B7" s="84">
        <v>1143427.1100000001</v>
      </c>
      <c r="C7" s="65">
        <f t="shared" si="0"/>
        <v>9363.2999999998137</v>
      </c>
      <c r="D7" s="58">
        <f t="shared" si="1"/>
        <v>8.1888035696475771E-3</v>
      </c>
      <c r="E7" s="96">
        <v>1152790.4099999999</v>
      </c>
      <c r="F7" s="65">
        <f t="shared" si="2"/>
        <v>13246.590000000084</v>
      </c>
      <c r="G7" s="58">
        <f t="shared" si="3"/>
        <v>1.1490891913301122E-2</v>
      </c>
      <c r="H7" s="68">
        <v>1166037</v>
      </c>
      <c r="I7" s="65">
        <f t="shared" si="4"/>
        <v>13664.449999999953</v>
      </c>
      <c r="J7" s="58">
        <f t="shared" si="5"/>
        <v>1.171871046973634E-2</v>
      </c>
      <c r="K7" s="84">
        <v>1179701.45</v>
      </c>
      <c r="L7" s="28"/>
      <c r="M7" s="20"/>
      <c r="Y7" s="2"/>
      <c r="Z7" s="2"/>
      <c r="AA7" s="2"/>
      <c r="AB7" s="2"/>
      <c r="AC7" s="1"/>
      <c r="AD7" s="1"/>
      <c r="AE7" s="1"/>
      <c r="AF7" s="1"/>
    </row>
    <row r="8" spans="1:32" ht="42.75" customHeight="1" x14ac:dyDescent="0.25">
      <c r="A8" s="72" t="s">
        <v>16</v>
      </c>
      <c r="B8" s="84">
        <v>3172797</v>
      </c>
      <c r="C8" s="65">
        <f t="shared" si="0"/>
        <v>43727.979999999981</v>
      </c>
      <c r="D8" s="58">
        <f t="shared" si="1"/>
        <v>1.3782154988169738E-2</v>
      </c>
      <c r="E8" s="96">
        <v>3216524.98</v>
      </c>
      <c r="F8" s="65">
        <f t="shared" si="2"/>
        <v>70476.529999999795</v>
      </c>
      <c r="G8" s="58">
        <f t="shared" si="3"/>
        <v>2.1910767190746267E-2</v>
      </c>
      <c r="H8" s="68">
        <v>3287001.51</v>
      </c>
      <c r="I8" s="65">
        <f t="shared" si="4"/>
        <v>66018.430000000168</v>
      </c>
      <c r="J8" s="58">
        <f t="shared" si="5"/>
        <v>2.0084697192609496E-2</v>
      </c>
      <c r="K8" s="84">
        <v>3353019.94</v>
      </c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72" t="s">
        <v>76</v>
      </c>
      <c r="B9" s="84"/>
      <c r="C9" s="65"/>
      <c r="D9" s="58"/>
      <c r="E9" s="96"/>
      <c r="F9" s="65"/>
      <c r="G9" s="58"/>
      <c r="H9" s="68"/>
      <c r="I9" s="65"/>
      <c r="J9" s="58"/>
      <c r="K9" s="84">
        <v>1002500.09</v>
      </c>
      <c r="L9" s="28"/>
      <c r="M9" s="20"/>
      <c r="Y9" s="2"/>
      <c r="Z9" s="2"/>
      <c r="AA9" s="2"/>
      <c r="AB9" s="2"/>
      <c r="AC9" s="1"/>
      <c r="AD9" s="1"/>
      <c r="AE9" s="1"/>
      <c r="AF9" s="1"/>
    </row>
    <row r="10" spans="1:32" ht="42.75" customHeight="1" x14ac:dyDescent="0.25">
      <c r="A10" s="72" t="s">
        <v>33</v>
      </c>
      <c r="B10" s="56">
        <v>378631.37</v>
      </c>
      <c r="C10" s="65">
        <f t="shared" si="0"/>
        <v>3186.9199999999837</v>
      </c>
      <c r="D10" s="58">
        <f t="shared" si="1"/>
        <v>8.416946540905957E-3</v>
      </c>
      <c r="E10" s="96">
        <v>381818.29</v>
      </c>
      <c r="F10" s="65">
        <f t="shared" si="2"/>
        <v>4269.25</v>
      </c>
      <c r="G10" s="58">
        <f t="shared" si="3"/>
        <v>1.1181365879565383E-2</v>
      </c>
      <c r="H10" s="68">
        <v>386087.54</v>
      </c>
      <c r="I10" s="65">
        <f t="shared" si="4"/>
        <v>4439.2600000000093</v>
      </c>
      <c r="J10" s="58">
        <f t="shared" si="5"/>
        <v>1.1498065956751699E-2</v>
      </c>
      <c r="K10" s="56">
        <v>390526.8</v>
      </c>
      <c r="Y10" s="2"/>
      <c r="Z10" s="2"/>
      <c r="AA10" s="2"/>
      <c r="AB10" s="2"/>
      <c r="AC10" s="1"/>
      <c r="AD10" s="1"/>
      <c r="AE10" s="1"/>
      <c r="AF10" s="1"/>
    </row>
    <row r="11" spans="1:32" ht="42" customHeight="1" x14ac:dyDescent="0.25">
      <c r="A11" s="130" t="s">
        <v>17</v>
      </c>
      <c r="B11" s="124">
        <v>3619578.73</v>
      </c>
      <c r="C11" s="125" t="s">
        <v>61</v>
      </c>
      <c r="D11" s="122"/>
      <c r="E11" s="122"/>
      <c r="F11" s="121"/>
      <c r="G11" s="58"/>
      <c r="H11" s="68"/>
      <c r="I11" s="121"/>
      <c r="J11" s="58"/>
      <c r="K11" s="88"/>
      <c r="Y11" s="2"/>
      <c r="Z11" s="2"/>
      <c r="AA11" s="2"/>
      <c r="AB11" s="2"/>
      <c r="AC11" s="1"/>
      <c r="AD11" s="1"/>
      <c r="AE11" s="1"/>
      <c r="AF11" s="1"/>
    </row>
    <row r="12" spans="1:32" ht="42" customHeight="1" x14ac:dyDescent="0.25">
      <c r="A12" s="72" t="s">
        <v>68</v>
      </c>
      <c r="B12" s="159" t="s">
        <v>75</v>
      </c>
      <c r="C12" s="160"/>
      <c r="D12" s="161"/>
      <c r="E12" s="104"/>
      <c r="F12" s="65"/>
      <c r="G12" s="58"/>
      <c r="H12" s="68">
        <v>12236904.130000001</v>
      </c>
      <c r="I12" s="65">
        <f t="shared" ref="I12" si="6">K12-H12</f>
        <v>114297.31999999844</v>
      </c>
      <c r="J12" s="58">
        <f t="shared" ref="J12" si="7">I12/H12</f>
        <v>9.3403788070699247E-3</v>
      </c>
      <c r="K12" s="88">
        <v>12351201.449999999</v>
      </c>
      <c r="Y12" s="2"/>
      <c r="Z12" s="2"/>
      <c r="AA12" s="2"/>
      <c r="AB12" s="2"/>
      <c r="AC12" s="1"/>
      <c r="AD12" s="1"/>
      <c r="AE12" s="1"/>
      <c r="AF12" s="1"/>
    </row>
    <row r="13" spans="1:32" ht="43.5" customHeight="1" x14ac:dyDescent="0.2">
      <c r="A13" s="132" t="s">
        <v>13</v>
      </c>
      <c r="B13" s="133">
        <v>53362.080000000002</v>
      </c>
      <c r="C13" s="134">
        <f t="shared" si="0"/>
        <v>-26026.780000000002</v>
      </c>
      <c r="D13" s="135">
        <f t="shared" si="1"/>
        <v>-0.48773923355311488</v>
      </c>
      <c r="E13" s="136">
        <v>27335.3</v>
      </c>
      <c r="F13" s="134">
        <f t="shared" si="2"/>
        <v>-74.959999999999127</v>
      </c>
      <c r="G13" s="135">
        <f t="shared" si="3"/>
        <v>-2.7422417167544942E-3</v>
      </c>
      <c r="H13" s="137">
        <v>27260.34</v>
      </c>
      <c r="I13" s="134">
        <f t="shared" ref="I13:I15" si="8">K13-H13</f>
        <v>184.20999999999913</v>
      </c>
      <c r="J13" s="135">
        <f t="shared" ref="J13:J25" si="9">I13/H13</f>
        <v>6.7574358940497119E-3</v>
      </c>
      <c r="K13" s="133">
        <v>27444.55</v>
      </c>
      <c r="M13" s="24"/>
      <c r="Y13" s="2"/>
      <c r="Z13" s="2"/>
      <c r="AA13" s="2"/>
      <c r="AB13" s="2"/>
      <c r="AC13" s="1"/>
      <c r="AD13" s="1"/>
      <c r="AE13" s="1"/>
      <c r="AF13" s="1"/>
    </row>
    <row r="14" spans="1:32" ht="32.25" customHeight="1" x14ac:dyDescent="0.25">
      <c r="A14" s="37" t="s">
        <v>26</v>
      </c>
      <c r="B14" s="101">
        <v>1489443.49</v>
      </c>
      <c r="C14" s="98">
        <f t="shared" si="0"/>
        <v>5996.8700000001118</v>
      </c>
      <c r="D14" s="99">
        <f t="shared" si="1"/>
        <v>4.0262487568428068E-3</v>
      </c>
      <c r="E14" s="96">
        <v>1495440.36</v>
      </c>
      <c r="F14" s="98">
        <f t="shared" si="2"/>
        <v>9751.1099999998696</v>
      </c>
      <c r="G14" s="99">
        <f t="shared" si="3"/>
        <v>6.5205609403238716E-3</v>
      </c>
      <c r="H14" s="57">
        <v>1505191.47</v>
      </c>
      <c r="I14" s="98">
        <f t="shared" si="8"/>
        <v>4676.5900000000838</v>
      </c>
      <c r="J14" s="99">
        <f t="shared" si="9"/>
        <v>3.1069734935450333E-3</v>
      </c>
      <c r="K14" s="55">
        <v>1509868.06</v>
      </c>
      <c r="M14" s="18"/>
      <c r="Y14" s="2"/>
      <c r="Z14" s="2"/>
      <c r="AA14" s="2"/>
      <c r="AB14" s="2"/>
      <c r="AC14" s="1"/>
      <c r="AD14" s="1"/>
      <c r="AE14" s="1"/>
      <c r="AF14" s="1"/>
    </row>
    <row r="15" spans="1:32" ht="43.5" customHeight="1" x14ac:dyDescent="0.25">
      <c r="A15" s="37" t="s">
        <v>34</v>
      </c>
      <c r="B15" s="95">
        <v>598017.23</v>
      </c>
      <c r="C15" s="98">
        <f t="shared" si="0"/>
        <v>4191867.6</v>
      </c>
      <c r="D15" s="99">
        <f t="shared" si="1"/>
        <v>7.009610074278295</v>
      </c>
      <c r="E15" s="96">
        <v>4789884.83</v>
      </c>
      <c r="F15" s="98">
        <f t="shared" si="2"/>
        <v>-4141459.6100000003</v>
      </c>
      <c r="G15" s="99">
        <f t="shared" si="3"/>
        <v>-0.86462613548894041</v>
      </c>
      <c r="H15" s="68">
        <v>648425.22</v>
      </c>
      <c r="I15" s="98">
        <f t="shared" si="8"/>
        <v>-15138.719999999972</v>
      </c>
      <c r="J15" s="99">
        <f t="shared" si="9"/>
        <v>-2.3346901898726229E-2</v>
      </c>
      <c r="K15" s="56">
        <v>633286.5</v>
      </c>
      <c r="M15" s="20"/>
      <c r="Y15" s="2"/>
      <c r="Z15" s="2"/>
      <c r="AA15" s="2"/>
      <c r="AB15" s="2"/>
      <c r="AC15" s="1"/>
      <c r="AD15" s="1"/>
      <c r="AE15" s="1"/>
      <c r="AF15" s="1"/>
    </row>
    <row r="16" spans="1:32" ht="42" customHeight="1" x14ac:dyDescent="0.25">
      <c r="A16" s="37" t="s">
        <v>35</v>
      </c>
      <c r="B16" s="95">
        <v>1092674.3</v>
      </c>
      <c r="C16" s="98">
        <f>E16-B16</f>
        <v>3012584.7</v>
      </c>
      <c r="D16" s="99">
        <f t="shared" si="1"/>
        <v>2.7570747294047275</v>
      </c>
      <c r="E16" s="96">
        <v>4105259</v>
      </c>
      <c r="F16" s="98">
        <f>H16-E16</f>
        <v>47249.299999999814</v>
      </c>
      <c r="G16" s="99">
        <f t="shared" si="3"/>
        <v>1.150945652880849E-2</v>
      </c>
      <c r="H16" s="68">
        <v>4152508.3</v>
      </c>
      <c r="I16" s="98">
        <f>K16-H16</f>
        <v>-959269.2799999998</v>
      </c>
      <c r="J16" s="99">
        <f t="shared" si="9"/>
        <v>-0.23100959966774776</v>
      </c>
      <c r="K16" s="56">
        <v>3193239.02</v>
      </c>
      <c r="M16" s="18"/>
      <c r="Y16" s="2"/>
      <c r="Z16" s="2"/>
      <c r="AA16" s="2"/>
      <c r="AB16" s="2"/>
      <c r="AC16" s="1"/>
      <c r="AD16" s="1"/>
      <c r="AE16" s="1"/>
      <c r="AF16" s="1"/>
    </row>
    <row r="17" spans="1:32" ht="30" customHeight="1" x14ac:dyDescent="0.25">
      <c r="A17" s="72" t="s">
        <v>4</v>
      </c>
      <c r="B17" s="56">
        <v>18305.78</v>
      </c>
      <c r="C17" s="65">
        <v>0</v>
      </c>
      <c r="D17" s="58">
        <f t="shared" si="1"/>
        <v>0</v>
      </c>
      <c r="E17" s="105">
        <v>17937.72</v>
      </c>
      <c r="F17" s="65">
        <v>0</v>
      </c>
      <c r="G17" s="58">
        <f t="shared" si="3"/>
        <v>0</v>
      </c>
      <c r="H17" s="68">
        <v>10104.4</v>
      </c>
      <c r="I17" s="65">
        <v>0</v>
      </c>
      <c r="J17" s="58">
        <f t="shared" si="9"/>
        <v>0</v>
      </c>
      <c r="K17" s="56">
        <v>9891.0300000000007</v>
      </c>
      <c r="M17" s="18"/>
      <c r="Y17" s="2"/>
      <c r="Z17" s="2"/>
      <c r="AA17" s="2"/>
      <c r="AB17" s="2"/>
      <c r="AC17" s="1"/>
      <c r="AD17" s="1"/>
      <c r="AE17" s="1"/>
      <c r="AF17" s="1"/>
    </row>
    <row r="18" spans="1:32" ht="43.5" customHeight="1" x14ac:dyDescent="0.25">
      <c r="A18" s="72" t="s">
        <v>36</v>
      </c>
      <c r="B18" s="56">
        <v>1580695.79</v>
      </c>
      <c r="C18" s="65">
        <f>E18-B18</f>
        <v>13274.429999999935</v>
      </c>
      <c r="D18" s="58">
        <f t="shared" si="1"/>
        <v>8.3978397892740218E-3</v>
      </c>
      <c r="E18" s="96">
        <v>1593970.22</v>
      </c>
      <c r="F18" s="65">
        <f>H18-E18</f>
        <v>19512.90000000014</v>
      </c>
      <c r="G18" s="58">
        <f t="shared" si="3"/>
        <v>1.2241696711247302E-2</v>
      </c>
      <c r="H18" s="68">
        <v>1613483.12</v>
      </c>
      <c r="I18" s="65">
        <f>K18-H18</f>
        <v>18202.219999999972</v>
      </c>
      <c r="J18" s="58">
        <f t="shared" si="9"/>
        <v>1.1281320377246941E-2</v>
      </c>
      <c r="K18" s="56">
        <v>1631685.34</v>
      </c>
      <c r="M18" s="17"/>
      <c r="Y18" s="2"/>
      <c r="Z18" s="2"/>
      <c r="AA18" s="2"/>
      <c r="AB18" s="2"/>
      <c r="AC18" s="1"/>
      <c r="AD18" s="1"/>
      <c r="AE18" s="1"/>
      <c r="AF18" s="1"/>
    </row>
    <row r="19" spans="1:32" ht="30.75" customHeight="1" x14ac:dyDescent="0.25">
      <c r="A19" s="72" t="s">
        <v>51</v>
      </c>
      <c r="B19" s="56">
        <v>443580.62</v>
      </c>
      <c r="C19" s="65">
        <f t="shared" ref="C19:C25" si="10">E19-B19</f>
        <v>4787.960000000021</v>
      </c>
      <c r="D19" s="58">
        <f t="shared" si="1"/>
        <v>1.0793889056740173E-2</v>
      </c>
      <c r="E19" s="106">
        <v>448368.58</v>
      </c>
      <c r="F19" s="65">
        <f t="shared" ref="F19:F25" si="11">H19-E19</f>
        <v>514104.12999999995</v>
      </c>
      <c r="G19" s="58">
        <f t="shared" si="3"/>
        <v>1.1466105185158155</v>
      </c>
      <c r="H19" s="68">
        <v>962472.71</v>
      </c>
      <c r="I19" s="65">
        <f t="shared" ref="I19:I25" si="12">K19-H19</f>
        <v>20211.25</v>
      </c>
      <c r="J19" s="58">
        <f t="shared" si="9"/>
        <v>2.0999296696942192E-2</v>
      </c>
      <c r="K19" s="56">
        <v>982683.96</v>
      </c>
      <c r="M19" s="17"/>
      <c r="Y19" s="2"/>
      <c r="Z19" s="2"/>
      <c r="AA19" s="2"/>
      <c r="AB19" s="2"/>
      <c r="AC19" s="1"/>
      <c r="AD19" s="1"/>
      <c r="AE19" s="1"/>
      <c r="AF19" s="1"/>
    </row>
    <row r="20" spans="1:32" ht="31.5" customHeight="1" x14ac:dyDescent="0.25">
      <c r="A20" s="63" t="s">
        <v>56</v>
      </c>
      <c r="B20" s="75">
        <v>99191.49</v>
      </c>
      <c r="C20" s="107">
        <f t="shared" si="10"/>
        <v>-316.85000000000582</v>
      </c>
      <c r="D20" s="73">
        <f t="shared" si="1"/>
        <v>-3.1943264487710164E-3</v>
      </c>
      <c r="E20" s="108">
        <v>98874.64</v>
      </c>
      <c r="F20" s="107">
        <f t="shared" si="11"/>
        <v>-291.25</v>
      </c>
      <c r="G20" s="73">
        <f t="shared" si="3"/>
        <v>-2.9456491573572356E-3</v>
      </c>
      <c r="H20" s="120">
        <v>98583.39</v>
      </c>
      <c r="I20" s="107">
        <f t="shared" si="12"/>
        <v>-373.72999999999593</v>
      </c>
      <c r="J20" s="73">
        <f t="shared" si="9"/>
        <v>-3.7910037380536003E-3</v>
      </c>
      <c r="K20" s="129">
        <v>98209.66</v>
      </c>
      <c r="M20" s="20"/>
      <c r="Y20" s="2"/>
      <c r="Z20" s="2"/>
      <c r="AA20" s="2"/>
      <c r="AB20" s="2"/>
      <c r="AC20" s="1"/>
      <c r="AD20" s="1"/>
      <c r="AE20" s="1"/>
      <c r="AF20" s="1"/>
    </row>
    <row r="21" spans="1:32" s="28" customFormat="1" ht="42.75" customHeight="1" x14ac:dyDescent="0.25">
      <c r="A21" s="63" t="s">
        <v>37</v>
      </c>
      <c r="B21" s="94">
        <v>32619.58</v>
      </c>
      <c r="C21" s="74">
        <f t="shared" si="10"/>
        <v>-224.46000000000276</v>
      </c>
      <c r="D21" s="73">
        <f t="shared" si="1"/>
        <v>-6.8811431661597961E-3</v>
      </c>
      <c r="E21" s="74">
        <v>32395.119999999999</v>
      </c>
      <c r="F21" s="74">
        <f t="shared" si="11"/>
        <v>-149</v>
      </c>
      <c r="G21" s="73">
        <f t="shared" si="3"/>
        <v>-4.5994581899989877E-3</v>
      </c>
      <c r="H21" s="74">
        <v>32246.12</v>
      </c>
      <c r="I21" s="74">
        <f t="shared" si="12"/>
        <v>-170.55999999999767</v>
      </c>
      <c r="J21" s="73">
        <f t="shared" si="9"/>
        <v>-5.289318528864796E-3</v>
      </c>
      <c r="K21" s="131">
        <v>32075.56</v>
      </c>
      <c r="M21" s="29"/>
      <c r="Y21" s="30"/>
      <c r="Z21" s="30"/>
      <c r="AA21" s="30"/>
      <c r="AB21" s="30"/>
    </row>
    <row r="22" spans="1:32" ht="42.75" customHeight="1" x14ac:dyDescent="0.25">
      <c r="A22" s="37" t="s">
        <v>38</v>
      </c>
      <c r="B22" s="56">
        <v>498023.15</v>
      </c>
      <c r="C22" s="69">
        <f t="shared" si="10"/>
        <v>4170.8399999999674</v>
      </c>
      <c r="D22" s="58">
        <f t="shared" si="1"/>
        <v>8.3747914128087571E-3</v>
      </c>
      <c r="E22" s="96">
        <v>502193.99</v>
      </c>
      <c r="F22" s="69">
        <f t="shared" si="11"/>
        <v>5641.8699999999953</v>
      </c>
      <c r="G22" s="58">
        <f t="shared" si="3"/>
        <v>1.1234443486669356E-2</v>
      </c>
      <c r="H22" s="110">
        <v>507835.86</v>
      </c>
      <c r="I22" s="69">
        <f t="shared" si="12"/>
        <v>5880.5499999999884</v>
      </c>
      <c r="J22" s="58">
        <f t="shared" si="9"/>
        <v>1.1579627322891275E-2</v>
      </c>
      <c r="K22" s="95">
        <v>513716.41</v>
      </c>
      <c r="M22" s="19"/>
      <c r="Y22" s="2"/>
      <c r="Z22" s="2"/>
      <c r="AA22" s="2"/>
      <c r="AB22" s="2"/>
      <c r="AC22" s="1"/>
      <c r="AD22" s="1"/>
      <c r="AE22" s="1"/>
      <c r="AF22" s="1"/>
    </row>
    <row r="23" spans="1:32" ht="42.75" customHeight="1" x14ac:dyDescent="0.25">
      <c r="A23" s="37" t="s">
        <v>39</v>
      </c>
      <c r="B23" s="95">
        <v>163522</v>
      </c>
      <c r="C23" s="105">
        <f t="shared" si="10"/>
        <v>1471.8399999999965</v>
      </c>
      <c r="D23" s="99">
        <f t="shared" si="1"/>
        <v>9.0008683846821615E-3</v>
      </c>
      <c r="E23" s="96">
        <v>164993.84</v>
      </c>
      <c r="F23" s="105">
        <f t="shared" si="11"/>
        <v>1818.0299999999988</v>
      </c>
      <c r="G23" s="99">
        <f t="shared" si="3"/>
        <v>1.1018775003963777E-2</v>
      </c>
      <c r="H23" s="110">
        <v>166811.87</v>
      </c>
      <c r="I23" s="105">
        <f t="shared" si="12"/>
        <v>1752.5800000000163</v>
      </c>
      <c r="J23" s="99">
        <f t="shared" si="9"/>
        <v>1.0506326678071628E-2</v>
      </c>
      <c r="K23" s="95">
        <v>168564.45</v>
      </c>
      <c r="M23" s="18"/>
      <c r="Y23" s="2"/>
      <c r="Z23" s="2"/>
      <c r="AA23" s="2"/>
      <c r="AB23" s="2"/>
      <c r="AC23" s="1"/>
      <c r="AD23" s="1"/>
      <c r="AE23" s="1"/>
      <c r="AF23" s="1"/>
    </row>
    <row r="24" spans="1:32" ht="32.25" customHeight="1" x14ac:dyDescent="0.25">
      <c r="A24" s="72" t="s">
        <v>15</v>
      </c>
      <c r="B24" s="56">
        <v>512701.98</v>
      </c>
      <c r="C24" s="69">
        <f t="shared" si="10"/>
        <v>225.86999999999534</v>
      </c>
      <c r="D24" s="58">
        <f t="shared" si="1"/>
        <v>4.4054832789995342E-4</v>
      </c>
      <c r="E24" s="96">
        <v>512927.85</v>
      </c>
      <c r="F24" s="69">
        <f t="shared" si="11"/>
        <v>1380.390000000014</v>
      </c>
      <c r="G24" s="58">
        <f t="shared" si="3"/>
        <v>2.6911972122395265E-3</v>
      </c>
      <c r="H24" s="110">
        <v>514308.24</v>
      </c>
      <c r="I24" s="69">
        <f t="shared" si="12"/>
        <v>-243.97999999998137</v>
      </c>
      <c r="J24" s="58">
        <f t="shared" si="9"/>
        <v>-4.7438477750226472E-4</v>
      </c>
      <c r="K24" s="111">
        <v>514064.26</v>
      </c>
      <c r="Y24" s="2"/>
      <c r="Z24" s="2"/>
      <c r="AA24" s="2"/>
      <c r="AB24" s="2"/>
      <c r="AC24" s="1"/>
      <c r="AD24" s="1"/>
      <c r="AE24" s="1"/>
      <c r="AF24" s="1"/>
    </row>
    <row r="25" spans="1:32" ht="42.75" customHeight="1" x14ac:dyDescent="0.25">
      <c r="A25" s="37" t="s">
        <v>5</v>
      </c>
      <c r="B25" s="56">
        <v>326171.37</v>
      </c>
      <c r="C25" s="69">
        <f t="shared" si="10"/>
        <v>2726.9500000000116</v>
      </c>
      <c r="D25" s="58">
        <f t="shared" si="1"/>
        <v>8.3604824053074046E-3</v>
      </c>
      <c r="E25" s="96">
        <v>328898.32</v>
      </c>
      <c r="F25" s="69">
        <f t="shared" si="11"/>
        <v>3883.0800000000163</v>
      </c>
      <c r="G25" s="58">
        <f t="shared" si="3"/>
        <v>1.1806323607855511E-2</v>
      </c>
      <c r="H25" s="110">
        <v>332781.40000000002</v>
      </c>
      <c r="I25" s="69">
        <f t="shared" si="12"/>
        <v>4050.1300000000047</v>
      </c>
      <c r="J25" s="58">
        <f t="shared" si="9"/>
        <v>1.2170541983416154E-2</v>
      </c>
      <c r="K25" s="95">
        <v>336831.53</v>
      </c>
      <c r="M25" s="18"/>
      <c r="Y25" s="2"/>
      <c r="Z25" s="2"/>
      <c r="AA25" s="2"/>
      <c r="AB25" s="2"/>
      <c r="AC25" s="1"/>
      <c r="AD25" s="1"/>
      <c r="AE25" s="1"/>
      <c r="AF25" s="1"/>
    </row>
    <row r="26" spans="1:32" ht="42.75" customHeight="1" x14ac:dyDescent="0.25">
      <c r="A26" s="63" t="s">
        <v>11</v>
      </c>
      <c r="B26" s="75">
        <v>301532.96999999997</v>
      </c>
      <c r="C26" s="74">
        <f>E26-B26</f>
        <v>-194.72999999998137</v>
      </c>
      <c r="D26" s="73">
        <f>C26/B26</f>
        <v>-6.4580002644480769E-4</v>
      </c>
      <c r="E26" s="74">
        <v>301338.23999999999</v>
      </c>
      <c r="F26" s="74">
        <f>H26-E26</f>
        <v>-223.0800000000163</v>
      </c>
      <c r="G26" s="73">
        <f>F26/E26</f>
        <v>-7.4029768010862578E-4</v>
      </c>
      <c r="H26" s="116">
        <v>301115.15999999997</v>
      </c>
      <c r="I26" s="74">
        <f>K26-H26</f>
        <v>-158.23999999999069</v>
      </c>
      <c r="J26" s="128">
        <f>I26/H26</f>
        <v>-5.2551322889219764E-4</v>
      </c>
      <c r="K26" s="129">
        <v>300956.92</v>
      </c>
      <c r="Y26" s="2"/>
      <c r="Z26" s="2"/>
      <c r="AA26" s="2"/>
      <c r="AB26" s="2"/>
      <c r="AC26" s="1"/>
      <c r="AD26" s="1"/>
      <c r="AE26" s="1"/>
      <c r="AF26" s="1"/>
    </row>
    <row r="27" spans="1:32" ht="30.75" customHeight="1" x14ac:dyDescent="0.25">
      <c r="A27" s="37" t="s">
        <v>6</v>
      </c>
      <c r="B27" s="95">
        <v>4814101.45</v>
      </c>
      <c r="C27" s="105">
        <f t="shared" ref="C27:C58" si="13">E27-B27</f>
        <v>42616.089999999851</v>
      </c>
      <c r="D27" s="99">
        <f t="shared" ref="D27:D44" si="14">C27/B27</f>
        <v>8.8523456438583878E-3</v>
      </c>
      <c r="E27" s="96">
        <v>4856717.54</v>
      </c>
      <c r="F27" s="105">
        <f t="shared" ref="F27:F57" si="15">H27-E27</f>
        <v>30624.080000000075</v>
      </c>
      <c r="G27" s="99">
        <f t="shared" ref="G27:G44" si="16">F27/E27</f>
        <v>6.3055097908782387E-3</v>
      </c>
      <c r="H27" s="110">
        <v>4887341.62</v>
      </c>
      <c r="I27" s="105">
        <f t="shared" ref="I27:I47" si="17">K27-H27</f>
        <v>50415.479999999516</v>
      </c>
      <c r="J27" s="99">
        <f t="shared" ref="J27:J47" si="18">I27/H27</f>
        <v>1.0315521999462668E-2</v>
      </c>
      <c r="K27" s="95">
        <v>4937757.0999999996</v>
      </c>
      <c r="M27" s="17"/>
      <c r="Y27" s="2"/>
      <c r="Z27" s="2"/>
      <c r="AA27" s="2"/>
      <c r="AB27" s="2"/>
      <c r="AC27" s="1"/>
      <c r="AD27" s="1"/>
      <c r="AE27" s="1"/>
      <c r="AF27" s="1"/>
    </row>
    <row r="28" spans="1:32" ht="32.25" customHeight="1" x14ac:dyDescent="0.25">
      <c r="A28" s="63" t="s">
        <v>25</v>
      </c>
      <c r="B28" s="81">
        <v>628851.67000000004</v>
      </c>
      <c r="C28" s="77">
        <f t="shared" si="13"/>
        <v>-1187.9000000000233</v>
      </c>
      <c r="D28" s="78">
        <f t="shared" si="14"/>
        <v>-1.8889987204773159E-3</v>
      </c>
      <c r="E28" s="82">
        <v>627663.77</v>
      </c>
      <c r="F28" s="77">
        <f t="shared" si="15"/>
        <v>-3008.2299999999814</v>
      </c>
      <c r="G28" s="78">
        <f t="shared" si="16"/>
        <v>-4.7927411837072921E-3</v>
      </c>
      <c r="H28" s="119">
        <v>624655.54</v>
      </c>
      <c r="I28" s="77">
        <f t="shared" si="17"/>
        <v>-2779.9000000000233</v>
      </c>
      <c r="J28" s="118">
        <f t="shared" si="18"/>
        <v>-4.4502927165266529E-3</v>
      </c>
      <c r="K28" s="127">
        <v>621875.64</v>
      </c>
      <c r="M28" s="18"/>
      <c r="Y28" s="2"/>
      <c r="Z28" s="2"/>
      <c r="AA28" s="2"/>
      <c r="AB28" s="2"/>
      <c r="AC28" s="1"/>
      <c r="AD28" s="1"/>
      <c r="AE28" s="1"/>
      <c r="AF28" s="1"/>
    </row>
    <row r="29" spans="1:32" ht="31.5" customHeight="1" x14ac:dyDescent="0.25">
      <c r="A29" s="37" t="s">
        <v>14</v>
      </c>
      <c r="B29" s="87">
        <v>1662114.35</v>
      </c>
      <c r="C29" s="105">
        <f t="shared" si="13"/>
        <v>-14800.40000000014</v>
      </c>
      <c r="D29" s="42">
        <f t="shared" si="14"/>
        <v>-8.9045618311400405E-3</v>
      </c>
      <c r="E29" s="113">
        <v>1647313.95</v>
      </c>
      <c r="F29" s="105">
        <f t="shared" si="15"/>
        <v>78682.479999999981</v>
      </c>
      <c r="G29" s="42">
        <f t="shared" si="16"/>
        <v>4.776410713938286E-2</v>
      </c>
      <c r="H29" s="40">
        <v>1725996.43</v>
      </c>
      <c r="I29" s="105">
        <f t="shared" si="17"/>
        <v>99343.680000000168</v>
      </c>
      <c r="J29" s="42">
        <f t="shared" si="18"/>
        <v>5.7557291703088966E-2</v>
      </c>
      <c r="K29" s="87">
        <v>1825340.11</v>
      </c>
      <c r="M29" s="18"/>
      <c r="Y29" s="2"/>
      <c r="Z29" s="2"/>
      <c r="AA29" s="2"/>
      <c r="AB29" s="2"/>
      <c r="AC29" s="1"/>
      <c r="AD29" s="1"/>
      <c r="AE29" s="1"/>
      <c r="AF29" s="1"/>
    </row>
    <row r="30" spans="1:32" ht="31.5" customHeight="1" x14ac:dyDescent="0.25">
      <c r="A30" s="83" t="s">
        <v>10</v>
      </c>
      <c r="B30" s="89">
        <v>290322</v>
      </c>
      <c r="C30" s="79">
        <f t="shared" si="13"/>
        <v>-46451.51999999999</v>
      </c>
      <c r="D30" s="80">
        <f t="shared" si="14"/>
        <v>-0.15999999999999998</v>
      </c>
      <c r="E30" s="115">
        <v>243870.48</v>
      </c>
      <c r="F30" s="79">
        <f t="shared" si="15"/>
        <v>3870.9599999999919</v>
      </c>
      <c r="G30" s="80">
        <f t="shared" si="16"/>
        <v>1.5873015873015837E-2</v>
      </c>
      <c r="H30" s="115">
        <v>247741.44</v>
      </c>
      <c r="I30" s="79">
        <f t="shared" si="17"/>
        <v>18064.479999999981</v>
      </c>
      <c r="J30" s="80">
        <f t="shared" si="18"/>
        <v>7.2916666666666588E-2</v>
      </c>
      <c r="K30" s="87">
        <v>265805.92</v>
      </c>
      <c r="M30" s="18"/>
      <c r="Y30" s="2"/>
      <c r="Z30" s="2"/>
      <c r="AA30" s="2"/>
      <c r="AB30" s="2"/>
      <c r="AC30" s="1"/>
      <c r="AD30" s="1"/>
      <c r="AE30" s="1"/>
      <c r="AF30" s="1"/>
    </row>
    <row r="31" spans="1:32" ht="33.75" customHeight="1" x14ac:dyDescent="0.25">
      <c r="A31" s="83" t="s">
        <v>28</v>
      </c>
      <c r="B31" s="89">
        <v>1152750.1399999999</v>
      </c>
      <c r="C31" s="79">
        <f t="shared" si="13"/>
        <v>11606.520000000019</v>
      </c>
      <c r="D31" s="80">
        <f t="shared" si="14"/>
        <v>1.0068547898853449E-2</v>
      </c>
      <c r="E31" s="40">
        <v>1164356.6599999999</v>
      </c>
      <c r="F31" s="79">
        <f t="shared" si="15"/>
        <v>22947.260000000009</v>
      </c>
      <c r="G31" s="80">
        <f t="shared" si="16"/>
        <v>1.9708102154884406E-2</v>
      </c>
      <c r="H31" s="40">
        <v>1187303.92</v>
      </c>
      <c r="I31" s="79">
        <f t="shared" si="17"/>
        <v>31308.080000000075</v>
      </c>
      <c r="J31" s="80">
        <f t="shared" si="18"/>
        <v>2.6369053005400739E-2</v>
      </c>
      <c r="K31" s="109">
        <v>1218612</v>
      </c>
      <c r="M31" s="18"/>
      <c r="Y31" s="2"/>
      <c r="Z31" s="2"/>
      <c r="AA31" s="2"/>
      <c r="AB31" s="2"/>
      <c r="AC31" s="1"/>
      <c r="AD31" s="1"/>
      <c r="AE31" s="1"/>
      <c r="AF31" s="1"/>
    </row>
    <row r="32" spans="1:32" ht="30.75" customHeight="1" x14ac:dyDescent="0.25">
      <c r="A32" s="93" t="s">
        <v>29</v>
      </c>
      <c r="B32" s="109">
        <v>426798.88</v>
      </c>
      <c r="C32" s="91">
        <f t="shared" si="13"/>
        <v>5705.8099999999977</v>
      </c>
      <c r="D32" s="92">
        <f t="shared" si="14"/>
        <v>1.3368849515256454E-2</v>
      </c>
      <c r="E32" s="97">
        <v>432504.69</v>
      </c>
      <c r="F32" s="91">
        <f t="shared" si="15"/>
        <v>26613.27999999997</v>
      </c>
      <c r="G32" s="92">
        <f t="shared" si="16"/>
        <v>6.1532928116918156E-2</v>
      </c>
      <c r="H32" s="40">
        <v>459117.97</v>
      </c>
      <c r="I32" s="91">
        <f t="shared" si="17"/>
        <v>40799.120000000054</v>
      </c>
      <c r="J32" s="92">
        <f t="shared" si="18"/>
        <v>8.8864132240347851E-2</v>
      </c>
      <c r="K32" s="87">
        <v>499917.09</v>
      </c>
      <c r="M32" s="18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7</v>
      </c>
      <c r="B33" s="59">
        <v>6342.53</v>
      </c>
      <c r="C33" s="70">
        <f t="shared" si="13"/>
        <v>0</v>
      </c>
      <c r="D33" s="70">
        <f t="shared" si="14"/>
        <v>0</v>
      </c>
      <c r="E33" s="61">
        <v>6342.53</v>
      </c>
      <c r="F33" s="70">
        <f t="shared" si="15"/>
        <v>0</v>
      </c>
      <c r="G33" s="70">
        <f t="shared" si="16"/>
        <v>0</v>
      </c>
      <c r="H33" s="60">
        <v>6342.53</v>
      </c>
      <c r="I33" s="70">
        <f t="shared" si="17"/>
        <v>0</v>
      </c>
      <c r="J33" s="70">
        <f t="shared" si="18"/>
        <v>0</v>
      </c>
      <c r="K33" s="59">
        <v>6342.53</v>
      </c>
      <c r="Y33" s="2"/>
      <c r="Z33" s="2"/>
      <c r="AA33" s="2"/>
      <c r="AB33" s="2"/>
      <c r="AC33" s="1"/>
      <c r="AD33" s="1"/>
      <c r="AE33" s="1"/>
      <c r="AF33" s="1"/>
    </row>
    <row r="34" spans="1:32" ht="42.75" customHeight="1" x14ac:dyDescent="0.25">
      <c r="A34" s="37" t="s">
        <v>8</v>
      </c>
      <c r="B34" s="86">
        <v>4075753.93</v>
      </c>
      <c r="C34" s="76">
        <f t="shared" si="13"/>
        <v>29269.979999999981</v>
      </c>
      <c r="D34" s="42">
        <f t="shared" si="14"/>
        <v>7.1814885056125013E-3</v>
      </c>
      <c r="E34" s="40">
        <v>4105023.91</v>
      </c>
      <c r="F34" s="76">
        <f t="shared" si="15"/>
        <v>14795.589999999851</v>
      </c>
      <c r="G34" s="42">
        <f t="shared" si="16"/>
        <v>3.6042640248592E-3</v>
      </c>
      <c r="H34" s="61">
        <v>4119819.5</v>
      </c>
      <c r="I34" s="76">
        <f t="shared" si="17"/>
        <v>42980.689999999944</v>
      </c>
      <c r="J34" s="42">
        <f t="shared" si="18"/>
        <v>1.0432663372752117E-2</v>
      </c>
      <c r="K34" s="62">
        <v>4162800.19</v>
      </c>
      <c r="Y34" s="2"/>
      <c r="Z34" s="2"/>
      <c r="AA34" s="2"/>
      <c r="AB34" s="2"/>
      <c r="AC34" s="1"/>
      <c r="AD34" s="1"/>
      <c r="AE34" s="1"/>
      <c r="AF34" s="1"/>
    </row>
    <row r="35" spans="1:32" ht="42.75" customHeight="1" x14ac:dyDescent="0.25">
      <c r="A35" s="37" t="s">
        <v>9</v>
      </c>
      <c r="B35" s="86">
        <v>2833468.93</v>
      </c>
      <c r="C35" s="76">
        <f t="shared" si="13"/>
        <v>25032.489999999758</v>
      </c>
      <c r="D35" s="42">
        <f t="shared" si="14"/>
        <v>8.8345736686795979E-3</v>
      </c>
      <c r="E35" s="40">
        <v>2858501.42</v>
      </c>
      <c r="F35" s="76">
        <f t="shared" si="15"/>
        <v>35479.970000000205</v>
      </c>
      <c r="G35" s="42">
        <f t="shared" si="16"/>
        <v>1.2412087589587485E-2</v>
      </c>
      <c r="H35" s="71">
        <v>2893981.39</v>
      </c>
      <c r="I35" s="76">
        <f t="shared" si="17"/>
        <v>33484.229999999981</v>
      </c>
      <c r="J35" s="42">
        <f t="shared" si="18"/>
        <v>1.1570299005965613E-2</v>
      </c>
      <c r="K35" s="62">
        <v>2927465.62</v>
      </c>
      <c r="Y35" s="2"/>
      <c r="Z35" s="2"/>
      <c r="AA35" s="2"/>
      <c r="AB35" s="2"/>
      <c r="AC35" s="1"/>
      <c r="AD35" s="1"/>
      <c r="AE35" s="1"/>
      <c r="AF35" s="1"/>
    </row>
    <row r="36" spans="1:32" ht="42" customHeight="1" x14ac:dyDescent="0.25">
      <c r="A36" s="63" t="s">
        <v>54</v>
      </c>
      <c r="B36" s="90">
        <v>1611678.73</v>
      </c>
      <c r="C36" s="77">
        <f t="shared" si="13"/>
        <v>-1906.2299999999814</v>
      </c>
      <c r="D36" s="78">
        <f t="shared" si="14"/>
        <v>-1.1827605368968177E-3</v>
      </c>
      <c r="E36" s="82">
        <v>1609772.5</v>
      </c>
      <c r="F36" s="77">
        <f t="shared" si="15"/>
        <v>-2662.3100000000559</v>
      </c>
      <c r="G36" s="78">
        <f t="shared" si="16"/>
        <v>-1.6538423907726438E-3</v>
      </c>
      <c r="H36" s="117">
        <v>1607110.19</v>
      </c>
      <c r="I36" s="77">
        <f t="shared" si="17"/>
        <v>-733.81999999983236</v>
      </c>
      <c r="J36" s="118">
        <f t="shared" si="18"/>
        <v>-4.5660839223465589E-4</v>
      </c>
      <c r="K36" s="165">
        <v>1606376.37</v>
      </c>
      <c r="Y36" s="2"/>
      <c r="Z36" s="2"/>
      <c r="AA36" s="2"/>
      <c r="AB36" s="2"/>
      <c r="AC36" s="1"/>
      <c r="AD36" s="1"/>
      <c r="AE36" s="1"/>
      <c r="AF36" s="1"/>
    </row>
    <row r="37" spans="1:32" ht="30.75" customHeight="1" x14ac:dyDescent="0.25">
      <c r="A37" s="37" t="s">
        <v>27</v>
      </c>
      <c r="B37" s="86">
        <v>3383285.71</v>
      </c>
      <c r="C37" s="76">
        <f t="shared" si="13"/>
        <v>95066.240000000224</v>
      </c>
      <c r="D37" s="42">
        <f t="shared" si="14"/>
        <v>2.8098791573827865E-2</v>
      </c>
      <c r="E37" s="40">
        <v>3478351.95</v>
      </c>
      <c r="F37" s="76">
        <f t="shared" si="15"/>
        <v>105092.04999999981</v>
      </c>
      <c r="G37" s="42">
        <f t="shared" si="16"/>
        <v>3.0213173224175837E-2</v>
      </c>
      <c r="H37" s="112">
        <v>3583444</v>
      </c>
      <c r="I37" s="76">
        <f t="shared" si="17"/>
        <v>100572.93999999994</v>
      </c>
      <c r="J37" s="42">
        <f t="shared" si="18"/>
        <v>2.8066000194226545E-2</v>
      </c>
      <c r="K37" s="86">
        <v>3684016.94</v>
      </c>
      <c r="M37" s="18"/>
      <c r="Y37" s="2"/>
      <c r="Z37" s="2"/>
      <c r="AA37" s="2"/>
      <c r="AB37" s="2"/>
      <c r="AC37" s="1"/>
      <c r="AD37" s="1"/>
      <c r="AE37" s="1"/>
      <c r="AF37" s="1"/>
    </row>
    <row r="38" spans="1:32" ht="42.75" customHeight="1" x14ac:dyDescent="0.25">
      <c r="A38" s="37" t="s">
        <v>12</v>
      </c>
      <c r="B38" s="62">
        <v>24315.4</v>
      </c>
      <c r="C38" s="61">
        <f t="shared" si="13"/>
        <v>0</v>
      </c>
      <c r="D38" s="64">
        <f t="shared" si="14"/>
        <v>0</v>
      </c>
      <c r="E38" s="61">
        <v>24315.4</v>
      </c>
      <c r="F38" s="61">
        <f t="shared" si="15"/>
        <v>-24315.4</v>
      </c>
      <c r="G38" s="64">
        <f t="shared" si="16"/>
        <v>-1</v>
      </c>
      <c r="H38" s="76"/>
      <c r="I38" s="61">
        <f t="shared" si="17"/>
        <v>0</v>
      </c>
      <c r="J38" s="64" t="e">
        <f t="shared" si="18"/>
        <v>#DIV/0!</v>
      </c>
      <c r="K38" s="86"/>
      <c r="Y38" s="2"/>
      <c r="Z38" s="2"/>
      <c r="AA38" s="2"/>
      <c r="AB38" s="2"/>
      <c r="AC38" s="1"/>
      <c r="AD38" s="1"/>
      <c r="AE38" s="1"/>
      <c r="AF38" s="1"/>
    </row>
    <row r="39" spans="1:32" ht="43.5" customHeight="1" x14ac:dyDescent="0.25">
      <c r="A39" s="37" t="s">
        <v>18</v>
      </c>
      <c r="B39" s="86">
        <v>1760037.24</v>
      </c>
      <c r="C39" s="76">
        <f t="shared" si="13"/>
        <v>15365.350000000093</v>
      </c>
      <c r="D39" s="42">
        <f t="shared" si="14"/>
        <v>8.7301277784327409E-3</v>
      </c>
      <c r="E39" s="76">
        <v>1775402.59</v>
      </c>
      <c r="F39" s="76">
        <f t="shared" si="15"/>
        <v>32046.969999999972</v>
      </c>
      <c r="G39" s="42">
        <f t="shared" si="16"/>
        <v>1.8050536920755516E-2</v>
      </c>
      <c r="H39" s="76">
        <v>1807449.56</v>
      </c>
      <c r="I39" s="76">
        <f t="shared" si="17"/>
        <v>38042.85999999987</v>
      </c>
      <c r="J39" s="42">
        <f t="shared" si="18"/>
        <v>2.1047812808673825E-2</v>
      </c>
      <c r="K39" s="86">
        <v>1845492.42</v>
      </c>
      <c r="Y39" s="2"/>
      <c r="Z39" s="2"/>
      <c r="AA39" s="2"/>
      <c r="AB39" s="2"/>
      <c r="AC39" s="1"/>
      <c r="AD39" s="1"/>
      <c r="AE39" s="1"/>
      <c r="AF39" s="1"/>
    </row>
    <row r="40" spans="1:32" ht="30.75" customHeight="1" x14ac:dyDescent="0.25">
      <c r="A40" s="37" t="s">
        <v>20</v>
      </c>
      <c r="B40" s="86">
        <v>2079047.84</v>
      </c>
      <c r="C40" s="76">
        <f t="shared" si="13"/>
        <v>26089.630000000121</v>
      </c>
      <c r="D40" s="42">
        <f t="shared" si="14"/>
        <v>1.2548835817072935E-2</v>
      </c>
      <c r="E40" s="40">
        <v>2105137.4700000002</v>
      </c>
      <c r="F40" s="76">
        <f t="shared" si="15"/>
        <v>57011.409999999683</v>
      </c>
      <c r="G40" s="42">
        <f t="shared" si="16"/>
        <v>2.708203659497813E-2</v>
      </c>
      <c r="H40" s="76">
        <v>2162148.88</v>
      </c>
      <c r="I40" s="76">
        <f t="shared" si="17"/>
        <v>176809.91000000015</v>
      </c>
      <c r="J40" s="42">
        <f t="shared" si="18"/>
        <v>8.1775085719351645E-2</v>
      </c>
      <c r="K40" s="86">
        <v>2338958.79</v>
      </c>
      <c r="Y40" s="2"/>
      <c r="Z40" s="2"/>
      <c r="AA40" s="2"/>
      <c r="AB40" s="2"/>
      <c r="AC40" s="1"/>
      <c r="AD40" s="1"/>
      <c r="AE40" s="1"/>
      <c r="AF40" s="1"/>
    </row>
    <row r="41" spans="1:32" ht="31.5" customHeight="1" x14ac:dyDescent="0.25">
      <c r="A41" s="37" t="s">
        <v>21</v>
      </c>
      <c r="B41" s="86">
        <v>1707068.8</v>
      </c>
      <c r="C41" s="76">
        <f t="shared" si="13"/>
        <v>11580.449999999953</v>
      </c>
      <c r="D41" s="42">
        <f t="shared" si="14"/>
        <v>6.7838214839378193E-3</v>
      </c>
      <c r="E41" s="40">
        <v>1718649.25</v>
      </c>
      <c r="F41" s="76">
        <f t="shared" si="15"/>
        <v>34117.300000000047</v>
      </c>
      <c r="G41" s="42">
        <f t="shared" si="16"/>
        <v>1.9851229097502032E-2</v>
      </c>
      <c r="H41" s="76">
        <v>1752766.55</v>
      </c>
      <c r="I41" s="76">
        <f t="shared" si="17"/>
        <v>129644.28000000003</v>
      </c>
      <c r="J41" s="42">
        <f t="shared" si="18"/>
        <v>7.3965514688764472E-2</v>
      </c>
      <c r="K41" s="86">
        <v>1882410.83</v>
      </c>
      <c r="Y41" s="2"/>
      <c r="Z41" s="2"/>
      <c r="AA41" s="2"/>
      <c r="AB41" s="2"/>
      <c r="AC41" s="1"/>
      <c r="AD41" s="1"/>
      <c r="AE41" s="1"/>
      <c r="AF41" s="1"/>
    </row>
    <row r="42" spans="1:32" ht="30.75" customHeight="1" x14ac:dyDescent="0.25">
      <c r="A42" s="37" t="s">
        <v>45</v>
      </c>
      <c r="B42" s="86">
        <v>463662.91</v>
      </c>
      <c r="C42" s="76">
        <f t="shared" si="13"/>
        <v>4145.1100000000442</v>
      </c>
      <c r="D42" s="42">
        <f t="shared" si="14"/>
        <v>8.939921461477358E-3</v>
      </c>
      <c r="E42" s="40">
        <v>467808.02</v>
      </c>
      <c r="F42" s="76">
        <f t="shared" si="15"/>
        <v>2858.0100000000093</v>
      </c>
      <c r="G42" s="42">
        <f t="shared" si="16"/>
        <v>6.1093651194778775E-3</v>
      </c>
      <c r="H42" s="76">
        <v>470666.03</v>
      </c>
      <c r="I42" s="76">
        <f t="shared" si="17"/>
        <v>4852.1599999999744</v>
      </c>
      <c r="J42" s="42">
        <f t="shared" si="18"/>
        <v>1.0309135758108512E-2</v>
      </c>
      <c r="K42" s="86">
        <v>475518.19</v>
      </c>
      <c r="Y42" s="2"/>
      <c r="Z42" s="2"/>
      <c r="AA42" s="2"/>
      <c r="AB42" s="2"/>
      <c r="AC42" s="1"/>
      <c r="AD42" s="1"/>
      <c r="AE42" s="1"/>
      <c r="AF42" s="1"/>
    </row>
    <row r="43" spans="1:32" ht="31.5" customHeight="1" x14ac:dyDescent="0.25">
      <c r="A43" s="37" t="s">
        <v>23</v>
      </c>
      <c r="B43" s="86">
        <v>1786965.21</v>
      </c>
      <c r="C43" s="76">
        <f t="shared" si="13"/>
        <v>15521.219999999972</v>
      </c>
      <c r="D43" s="42">
        <f t="shared" si="14"/>
        <v>8.6857986451789812E-3</v>
      </c>
      <c r="E43" s="40">
        <v>1802486.43</v>
      </c>
      <c r="F43" s="76">
        <f t="shared" si="15"/>
        <v>17625.15000000014</v>
      </c>
      <c r="G43" s="42">
        <f t="shared" si="16"/>
        <v>9.778242824274766E-3</v>
      </c>
      <c r="H43" s="76">
        <v>1820111.58</v>
      </c>
      <c r="I43" s="76">
        <f t="shared" si="17"/>
        <v>17103.119999999879</v>
      </c>
      <c r="J43" s="42">
        <f t="shared" si="18"/>
        <v>9.3967425887152914E-3</v>
      </c>
      <c r="K43" s="86">
        <v>1837214.7</v>
      </c>
      <c r="Y43" s="2"/>
      <c r="Z43" s="2"/>
      <c r="AA43" s="2"/>
      <c r="AB43" s="2"/>
      <c r="AC43" s="1"/>
      <c r="AD43" s="1"/>
      <c r="AE43" s="1"/>
      <c r="AF43" s="1"/>
    </row>
    <row r="44" spans="1:32" s="28" customFormat="1" ht="42.75" customHeight="1" x14ac:dyDescent="0.25">
      <c r="A44" s="83" t="s">
        <v>48</v>
      </c>
      <c r="B44" s="114">
        <v>763635.08</v>
      </c>
      <c r="C44" s="79">
        <f t="shared" si="13"/>
        <v>-22452.059999999939</v>
      </c>
      <c r="D44" s="80">
        <f t="shared" si="14"/>
        <v>-2.9401556565473577E-2</v>
      </c>
      <c r="E44" s="115">
        <v>741183.02</v>
      </c>
      <c r="F44" s="79">
        <f t="shared" si="15"/>
        <v>77843.88</v>
      </c>
      <c r="G44" s="80">
        <f t="shared" si="16"/>
        <v>0.10502652907509943</v>
      </c>
      <c r="H44" s="79">
        <v>819026.9</v>
      </c>
      <c r="I44" s="79">
        <f t="shared" si="17"/>
        <v>59778.260000000009</v>
      </c>
      <c r="J44" s="80">
        <f t="shared" si="18"/>
        <v>7.2986931198474686E-2</v>
      </c>
      <c r="K44" s="86">
        <v>878805.16</v>
      </c>
      <c r="Y44" s="30"/>
      <c r="Z44" s="30"/>
      <c r="AA44" s="30"/>
      <c r="AB44" s="30"/>
    </row>
    <row r="45" spans="1:32" s="28" customFormat="1" ht="42.75" customHeight="1" x14ac:dyDescent="0.25">
      <c r="A45" s="83" t="s">
        <v>67</v>
      </c>
      <c r="B45" s="156" t="s">
        <v>72</v>
      </c>
      <c r="C45" s="157"/>
      <c r="D45" s="158"/>
      <c r="E45" s="115"/>
      <c r="F45" s="79">
        <f t="shared" ref="F45" si="19">H45-E45</f>
        <v>503058.64</v>
      </c>
      <c r="G45" s="80" t="e">
        <f t="shared" ref="G45" si="20">F45/E45</f>
        <v>#DIV/0!</v>
      </c>
      <c r="H45" s="79">
        <v>503058.64</v>
      </c>
      <c r="I45" s="79">
        <f t="shared" si="17"/>
        <v>5475.3399999999674</v>
      </c>
      <c r="J45" s="80">
        <f t="shared" si="18"/>
        <v>1.0884098919362496E-2</v>
      </c>
      <c r="K45" s="86">
        <v>508533.98</v>
      </c>
      <c r="Y45" s="30"/>
      <c r="Z45" s="30"/>
      <c r="AA45" s="30"/>
      <c r="AB45" s="30"/>
    </row>
    <row r="46" spans="1:32" s="28" customFormat="1" ht="42.75" customHeight="1" x14ac:dyDescent="0.25">
      <c r="A46" s="83" t="s">
        <v>69</v>
      </c>
      <c r="B46" s="156" t="s">
        <v>73</v>
      </c>
      <c r="C46" s="157"/>
      <c r="D46" s="158"/>
      <c r="E46" s="115"/>
      <c r="F46" s="79">
        <f t="shared" ref="F46" si="21">H46-E46</f>
        <v>3025379.74</v>
      </c>
      <c r="G46" s="80" t="e">
        <f t="shared" ref="G46" si="22">F46/E46</f>
        <v>#DIV/0!</v>
      </c>
      <c r="H46" s="79">
        <v>3025379.74</v>
      </c>
      <c r="I46" s="79">
        <f t="shared" si="17"/>
        <v>41684.10999999987</v>
      </c>
      <c r="J46" s="80">
        <f t="shared" si="18"/>
        <v>1.3778141450765407E-2</v>
      </c>
      <c r="K46" s="86">
        <v>3067063.85</v>
      </c>
      <c r="Y46" s="30"/>
      <c r="Z46" s="30"/>
      <c r="AA46" s="30"/>
      <c r="AB46" s="30"/>
    </row>
    <row r="47" spans="1:32" s="28" customFormat="1" ht="42.75" customHeight="1" x14ac:dyDescent="0.25">
      <c r="A47" s="83" t="s">
        <v>70</v>
      </c>
      <c r="B47" s="156" t="s">
        <v>74</v>
      </c>
      <c r="C47" s="157"/>
      <c r="D47" s="158"/>
      <c r="E47" s="115"/>
      <c r="F47" s="79">
        <f t="shared" ref="F47" si="23">H47-E47</f>
        <v>607456.44999999995</v>
      </c>
      <c r="G47" s="80" t="e">
        <f t="shared" ref="G47" si="24">F47/E47</f>
        <v>#DIV/0!</v>
      </c>
      <c r="H47" s="79">
        <v>607456.44999999995</v>
      </c>
      <c r="I47" s="79">
        <f t="shared" si="17"/>
        <v>15351.010000000009</v>
      </c>
      <c r="J47" s="80">
        <f t="shared" si="18"/>
        <v>2.5270963869097135E-2</v>
      </c>
      <c r="K47" s="86">
        <v>622807.46</v>
      </c>
      <c r="Y47" s="30"/>
      <c r="Z47" s="30"/>
      <c r="AA47" s="30"/>
      <c r="AB47" s="30"/>
    </row>
    <row r="48" spans="1:32" s="28" customFormat="1" ht="30.75" customHeight="1" x14ac:dyDescent="0.25">
      <c r="A48" s="130" t="s">
        <v>43</v>
      </c>
      <c r="B48" s="86">
        <v>4205692.83</v>
      </c>
      <c r="C48" s="76">
        <f t="shared" si="13"/>
        <v>39985.990000000224</v>
      </c>
      <c r="D48" s="42">
        <f>C48/B48</f>
        <v>9.5075868867009541E-3</v>
      </c>
      <c r="E48" s="40">
        <v>4245678.82</v>
      </c>
      <c r="F48" s="76"/>
      <c r="G48" s="42"/>
      <c r="H48" s="76" t="s">
        <v>71</v>
      </c>
      <c r="I48" s="76"/>
      <c r="J48" s="42"/>
      <c r="K48" s="86"/>
      <c r="Y48" s="30"/>
      <c r="Z48" s="30"/>
      <c r="AA48" s="30"/>
      <c r="AB48" s="30"/>
    </row>
    <row r="49" spans="1:32" ht="42.75" customHeight="1" x14ac:dyDescent="0.25">
      <c r="A49" s="93" t="s">
        <v>19</v>
      </c>
      <c r="B49" s="86">
        <v>1250029.0900000001</v>
      </c>
      <c r="C49" s="91">
        <f t="shared" si="13"/>
        <v>9119.5100000000093</v>
      </c>
      <c r="D49" s="92">
        <f t="shared" ref="D49:D58" si="25">C49/B49</f>
        <v>7.2954382205617377E-3</v>
      </c>
      <c r="E49" s="40">
        <v>1259148.6000000001</v>
      </c>
      <c r="F49" s="91">
        <f t="shared" si="15"/>
        <v>22874.979999999981</v>
      </c>
      <c r="G49" s="92">
        <f t="shared" ref="G49:G57" si="26">F49/E49</f>
        <v>1.8167021747869935E-2</v>
      </c>
      <c r="H49" s="76">
        <v>1282023.58</v>
      </c>
      <c r="I49" s="91">
        <f t="shared" ref="I49:I57" si="27">K49-H49</f>
        <v>23244.429999999935</v>
      </c>
      <c r="J49" s="92">
        <f t="shared" ref="J49:J57" si="28">I49/H49</f>
        <v>1.8131047168414745E-2</v>
      </c>
      <c r="K49" s="86">
        <v>1305268.01</v>
      </c>
      <c r="Y49" s="2"/>
      <c r="Z49" s="2"/>
      <c r="AA49" s="2"/>
      <c r="AB49" s="2"/>
      <c r="AC49" s="1"/>
      <c r="AD49" s="1"/>
      <c r="AE49" s="1"/>
      <c r="AF49" s="1"/>
    </row>
    <row r="50" spans="1:32" ht="31.5" customHeight="1" x14ac:dyDescent="0.25">
      <c r="A50" s="37" t="s">
        <v>24</v>
      </c>
      <c r="B50" s="86">
        <v>1553340.96</v>
      </c>
      <c r="C50" s="76">
        <f t="shared" si="13"/>
        <v>13781.959999999963</v>
      </c>
      <c r="D50" s="42">
        <f t="shared" si="25"/>
        <v>8.8724628751178768E-3</v>
      </c>
      <c r="E50" s="40">
        <v>1567122.92</v>
      </c>
      <c r="F50" s="76">
        <f t="shared" si="15"/>
        <v>26240.739999999991</v>
      </c>
      <c r="G50" s="42">
        <f t="shared" si="26"/>
        <v>1.6744532075377974E-2</v>
      </c>
      <c r="H50" s="76">
        <v>1593363.66</v>
      </c>
      <c r="I50" s="76">
        <f t="shared" si="27"/>
        <v>26859.020000000019</v>
      </c>
      <c r="J50" s="42">
        <f t="shared" si="28"/>
        <v>1.6856804679479146E-2</v>
      </c>
      <c r="K50" s="86">
        <v>1620222.68</v>
      </c>
      <c r="Y50" s="2"/>
      <c r="Z50" s="2"/>
      <c r="AA50" s="2"/>
      <c r="AB50" s="2"/>
      <c r="AC50" s="1"/>
      <c r="AD50" s="1"/>
      <c r="AE50" s="1"/>
      <c r="AF50" s="1"/>
    </row>
    <row r="51" spans="1:32" ht="31.5" customHeight="1" x14ac:dyDescent="0.25">
      <c r="A51" s="93" t="s">
        <v>41</v>
      </c>
      <c r="B51" s="85">
        <v>192036.33</v>
      </c>
      <c r="C51" s="91">
        <f t="shared" si="13"/>
        <v>2266.3100000000268</v>
      </c>
      <c r="D51" s="92">
        <f t="shared" si="25"/>
        <v>1.1801464858238162E-2</v>
      </c>
      <c r="E51" s="40">
        <v>194302.64</v>
      </c>
      <c r="F51" s="91">
        <f t="shared" si="15"/>
        <v>2591.6599999999744</v>
      </c>
      <c r="G51" s="92">
        <f t="shared" si="26"/>
        <v>1.333826447237142E-2</v>
      </c>
      <c r="H51" s="91">
        <v>196894.3</v>
      </c>
      <c r="I51" s="91">
        <f t="shared" si="27"/>
        <v>10214.74000000002</v>
      </c>
      <c r="J51" s="92">
        <f t="shared" si="28"/>
        <v>5.1879307831664098E-2</v>
      </c>
      <c r="K51" s="85">
        <v>207109.04</v>
      </c>
      <c r="Y51" s="2"/>
      <c r="Z51" s="2"/>
      <c r="AA51" s="2"/>
      <c r="AB51" s="2"/>
      <c r="AC51" s="1"/>
      <c r="AD51" s="1"/>
      <c r="AE51" s="1"/>
      <c r="AF51" s="1"/>
    </row>
    <row r="52" spans="1:32" ht="31.5" customHeight="1" x14ac:dyDescent="0.25">
      <c r="A52" s="93" t="s">
        <v>40</v>
      </c>
      <c r="B52" s="85">
        <v>157750.97</v>
      </c>
      <c r="C52" s="91">
        <f t="shared" si="13"/>
        <v>-863.39000000001397</v>
      </c>
      <c r="D52" s="92">
        <f t="shared" si="25"/>
        <v>-5.4731200701968047E-3</v>
      </c>
      <c r="E52" s="97">
        <v>156887.57999999999</v>
      </c>
      <c r="F52" s="91">
        <f t="shared" si="15"/>
        <v>4908.3800000000047</v>
      </c>
      <c r="G52" s="92">
        <f t="shared" si="26"/>
        <v>3.128596922713707E-2</v>
      </c>
      <c r="H52" s="91">
        <v>161795.96</v>
      </c>
      <c r="I52" s="91">
        <f t="shared" si="27"/>
        <v>2376.9800000000105</v>
      </c>
      <c r="J52" s="92">
        <f t="shared" si="28"/>
        <v>1.4691219731320922E-2</v>
      </c>
      <c r="K52" s="86">
        <v>164172.94</v>
      </c>
      <c r="Y52" s="2"/>
      <c r="Z52" s="2"/>
      <c r="AA52" s="2"/>
      <c r="AB52" s="2"/>
      <c r="AC52" s="1"/>
      <c r="AD52" s="1"/>
      <c r="AE52" s="1"/>
      <c r="AF52" s="1"/>
    </row>
    <row r="53" spans="1:32" ht="43.5" customHeight="1" x14ac:dyDescent="0.25">
      <c r="A53" s="37" t="s">
        <v>42</v>
      </c>
      <c r="B53" s="86">
        <v>171130.74</v>
      </c>
      <c r="C53" s="76">
        <f t="shared" si="13"/>
        <v>-1122.359999999986</v>
      </c>
      <c r="D53" s="42">
        <f t="shared" si="25"/>
        <v>-6.5584944002461867E-3</v>
      </c>
      <c r="E53" s="40">
        <v>170008.38</v>
      </c>
      <c r="F53" s="76">
        <f t="shared" si="15"/>
        <v>9868.8699999999953</v>
      </c>
      <c r="G53" s="42">
        <f t="shared" si="26"/>
        <v>5.804931498082621E-2</v>
      </c>
      <c r="H53" s="76">
        <v>179877.25</v>
      </c>
      <c r="I53" s="76">
        <f t="shared" si="27"/>
        <v>841.98999999999069</v>
      </c>
      <c r="J53" s="42">
        <f t="shared" si="28"/>
        <v>4.6809143457551784E-3</v>
      </c>
      <c r="K53" s="86">
        <v>180719.24</v>
      </c>
      <c r="Y53" s="2"/>
      <c r="Z53" s="2"/>
      <c r="AA53" s="2"/>
      <c r="AB53" s="2"/>
      <c r="AC53" s="1"/>
      <c r="AD53" s="1"/>
      <c r="AE53" s="1"/>
      <c r="AF53" s="1"/>
    </row>
    <row r="54" spans="1:32" ht="30.75" customHeight="1" x14ac:dyDescent="0.25">
      <c r="A54" s="37" t="s">
        <v>47</v>
      </c>
      <c r="B54" s="86">
        <v>1650058.04</v>
      </c>
      <c r="C54" s="76">
        <f t="shared" si="13"/>
        <v>8456.1399999998976</v>
      </c>
      <c r="D54" s="42">
        <f t="shared" si="25"/>
        <v>5.1247530662617766E-3</v>
      </c>
      <c r="E54" s="40">
        <v>1658514.18</v>
      </c>
      <c r="F54" s="76">
        <f t="shared" si="15"/>
        <v>-154.39999999990687</v>
      </c>
      <c r="G54" s="42">
        <f t="shared" si="26"/>
        <v>-9.3095375283379773E-5</v>
      </c>
      <c r="H54" s="76">
        <v>1658359.78</v>
      </c>
      <c r="I54" s="76">
        <f t="shared" si="27"/>
        <v>15446.979999999981</v>
      </c>
      <c r="J54" s="42">
        <f t="shared" si="28"/>
        <v>9.3146132620268805E-3</v>
      </c>
      <c r="K54" s="86">
        <v>1673806.76</v>
      </c>
      <c r="Y54" s="2"/>
      <c r="Z54" s="2"/>
      <c r="AA54" s="2"/>
      <c r="AB54" s="2"/>
      <c r="AC54" s="1"/>
      <c r="AD54" s="1"/>
      <c r="AE54" s="1"/>
      <c r="AF54" s="1"/>
    </row>
    <row r="55" spans="1:32" ht="39.75" customHeight="1" x14ac:dyDescent="0.25">
      <c r="A55" s="37" t="s">
        <v>46</v>
      </c>
      <c r="B55" s="86">
        <v>4842687.95</v>
      </c>
      <c r="C55" s="76">
        <f t="shared" si="13"/>
        <v>42150.629999999888</v>
      </c>
      <c r="D55" s="42">
        <f t="shared" si="25"/>
        <v>8.7039739985724021E-3</v>
      </c>
      <c r="E55" s="40">
        <v>4884838.58</v>
      </c>
      <c r="F55" s="76">
        <f t="shared" si="15"/>
        <v>56508.160000000149</v>
      </c>
      <c r="G55" s="42">
        <f t="shared" si="26"/>
        <v>1.1568071098881664E-2</v>
      </c>
      <c r="H55" s="76">
        <v>4941346.74</v>
      </c>
      <c r="I55" s="76">
        <f t="shared" si="27"/>
        <v>53798.519999999553</v>
      </c>
      <c r="J55" s="42">
        <f t="shared" si="28"/>
        <v>1.088742054155049E-2</v>
      </c>
      <c r="K55" s="86">
        <v>4995145.26</v>
      </c>
      <c r="Y55" s="2"/>
      <c r="Z55" s="2"/>
      <c r="AA55" s="2"/>
      <c r="AB55" s="2"/>
      <c r="AC55" s="1"/>
      <c r="AD55" s="1"/>
      <c r="AE55" s="1"/>
      <c r="AF55" s="1"/>
    </row>
    <row r="56" spans="1:32" ht="31.5" customHeight="1" x14ac:dyDescent="0.25">
      <c r="A56" s="37" t="s">
        <v>52</v>
      </c>
      <c r="B56" s="86">
        <v>210096.89</v>
      </c>
      <c r="C56" s="91">
        <f t="shared" si="13"/>
        <v>2138.8399999999965</v>
      </c>
      <c r="D56" s="92">
        <f t="shared" si="25"/>
        <v>1.0180255405018115E-2</v>
      </c>
      <c r="E56" s="40">
        <v>212235.73</v>
      </c>
      <c r="F56" s="91">
        <f t="shared" si="15"/>
        <v>4733.5299999999988</v>
      </c>
      <c r="G56" s="92">
        <f t="shared" si="26"/>
        <v>2.2303172043651644E-2</v>
      </c>
      <c r="H56" s="76">
        <v>216969.26</v>
      </c>
      <c r="I56" s="91">
        <f t="shared" si="27"/>
        <v>4572.4899999999907</v>
      </c>
      <c r="J56" s="92">
        <f t="shared" si="28"/>
        <v>2.107436786206484E-2</v>
      </c>
      <c r="K56" s="86">
        <v>221541.75</v>
      </c>
      <c r="Y56" s="2"/>
      <c r="Z56" s="2"/>
      <c r="AA56" s="2"/>
      <c r="AB56" s="2"/>
      <c r="AC56" s="1"/>
      <c r="AD56" s="1"/>
      <c r="AE56" s="1"/>
      <c r="AF56" s="1"/>
    </row>
    <row r="57" spans="1:32" ht="43.5" customHeight="1" x14ac:dyDescent="0.25">
      <c r="A57" s="37" t="s">
        <v>50</v>
      </c>
      <c r="B57" s="86">
        <v>520899.25</v>
      </c>
      <c r="C57" s="76">
        <f t="shared" si="13"/>
        <v>3962.2800000000279</v>
      </c>
      <c r="D57" s="42">
        <f t="shared" si="25"/>
        <v>7.6066149068174469E-3</v>
      </c>
      <c r="E57" s="40">
        <v>524861.53</v>
      </c>
      <c r="F57" s="76">
        <f t="shared" si="15"/>
        <v>5749.2299999999814</v>
      </c>
      <c r="G57" s="42">
        <f t="shared" si="26"/>
        <v>1.0953803377435532E-2</v>
      </c>
      <c r="H57" s="76">
        <v>530610.76</v>
      </c>
      <c r="I57" s="76">
        <f t="shared" si="27"/>
        <v>5677.25</v>
      </c>
      <c r="J57" s="42">
        <f t="shared" si="28"/>
        <v>1.0699462634342356E-2</v>
      </c>
      <c r="K57" s="86">
        <v>536288.01</v>
      </c>
      <c r="Y57" s="2"/>
      <c r="Z57" s="2"/>
      <c r="AA57" s="2"/>
      <c r="AB57" s="2"/>
      <c r="AC57" s="1"/>
      <c r="AD57" s="1"/>
      <c r="AE57" s="1"/>
      <c r="AF57" s="1"/>
    </row>
    <row r="58" spans="1:32" ht="31.5" customHeight="1" x14ac:dyDescent="0.25">
      <c r="A58" s="130" t="s">
        <v>57</v>
      </c>
      <c r="B58" s="86">
        <v>7828720.0800000001</v>
      </c>
      <c r="C58" s="76">
        <f t="shared" si="13"/>
        <v>74174.580000000075</v>
      </c>
      <c r="D58" s="42">
        <f t="shared" si="25"/>
        <v>9.4746752013133758E-3</v>
      </c>
      <c r="E58" s="40">
        <v>7902894.6600000001</v>
      </c>
      <c r="F58" s="76"/>
      <c r="G58" s="42"/>
      <c r="H58" s="123" t="s">
        <v>71</v>
      </c>
      <c r="I58" s="76"/>
      <c r="J58" s="42"/>
      <c r="K58" s="126"/>
      <c r="Y58" s="2"/>
      <c r="Z58" s="2"/>
      <c r="AA58" s="2"/>
      <c r="AB58" s="2"/>
      <c r="AC58" s="1"/>
      <c r="AD58" s="1"/>
      <c r="AE58" s="1"/>
      <c r="AF58" s="1"/>
    </row>
    <row r="59" spans="1:32" ht="30.75" customHeight="1" x14ac:dyDescent="0.25">
      <c r="A59" s="37" t="s">
        <v>44</v>
      </c>
      <c r="B59" s="86">
        <v>2027210.76</v>
      </c>
      <c r="C59" s="76">
        <f>E59-B59</f>
        <v>10395.760000000009</v>
      </c>
      <c r="D59" s="42">
        <f>C59/B59</f>
        <v>5.1281101132276989E-3</v>
      </c>
      <c r="E59" s="40">
        <v>2037606.52</v>
      </c>
      <c r="F59" s="76">
        <f>H59-E59</f>
        <v>-183.18999999994412</v>
      </c>
      <c r="G59" s="42">
        <f>F59/E59</f>
        <v>-8.9904502268644155E-5</v>
      </c>
      <c r="H59" s="76">
        <v>2037423.33</v>
      </c>
      <c r="I59" s="76">
        <f>K59-H59</f>
        <v>18971.290000000037</v>
      </c>
      <c r="J59" s="42">
        <f>I59/H59</f>
        <v>9.3114129600155495E-3</v>
      </c>
      <c r="K59" s="85">
        <v>2056394.62</v>
      </c>
      <c r="Y59" s="2"/>
      <c r="Z59" s="2"/>
      <c r="AA59" s="2"/>
      <c r="AB59" s="2"/>
      <c r="AC59" s="1"/>
      <c r="AD59" s="1"/>
      <c r="AE59" s="1"/>
      <c r="AF59" s="1"/>
    </row>
    <row r="60" spans="1:32" ht="31.5" customHeight="1" x14ac:dyDescent="0.25">
      <c r="A60" s="37" t="s">
        <v>22</v>
      </c>
      <c r="B60" s="86">
        <v>5805630.0300000003</v>
      </c>
      <c r="C60" s="76">
        <f t="shared" ref="C60" si="29">E60-B60</f>
        <v>-2923468.81</v>
      </c>
      <c r="D60" s="42">
        <f t="shared" ref="D60" si="30">C60/B60</f>
        <v>-0.50355754584657886</v>
      </c>
      <c r="E60" s="40">
        <v>2882161.22</v>
      </c>
      <c r="F60" s="76">
        <f t="shared" ref="F60" si="31">H60-E60</f>
        <v>54305.270000000019</v>
      </c>
      <c r="G60" s="42">
        <f t="shared" ref="G60" si="32">F60/E60</f>
        <v>1.8841857153292771E-2</v>
      </c>
      <c r="H60" s="76">
        <v>2936466.49</v>
      </c>
      <c r="I60" s="76">
        <f t="shared" ref="I60" si="33">K60-H60</f>
        <v>52978.009999999776</v>
      </c>
      <c r="J60" s="42">
        <f t="shared" ref="J60" si="34">I60/H60</f>
        <v>1.8041414802591454E-2</v>
      </c>
      <c r="K60" s="86">
        <v>2989444.5</v>
      </c>
      <c r="Y60" s="2"/>
      <c r="Z60" s="2"/>
      <c r="AA60" s="2"/>
      <c r="AB60" s="2"/>
      <c r="AC60" s="1"/>
      <c r="AD60" s="1"/>
      <c r="AE60" s="1"/>
      <c r="AF60" s="1"/>
    </row>
    <row r="61" spans="1:32" ht="9.75" customHeight="1" thickBot="1" x14ac:dyDescent="0.3">
      <c r="A61" s="43"/>
      <c r="B61" s="38"/>
      <c r="C61" s="40"/>
      <c r="D61" s="42"/>
      <c r="E61" s="39"/>
      <c r="F61" s="44"/>
      <c r="G61" s="45"/>
      <c r="H61" s="46"/>
      <c r="I61" s="47"/>
      <c r="J61" s="41"/>
      <c r="K61" s="38"/>
      <c r="M61" s="18"/>
      <c r="Y61" s="2"/>
      <c r="Z61" s="2"/>
      <c r="AA61" s="2"/>
      <c r="AB61" s="2"/>
      <c r="AC61" s="1"/>
      <c r="AD61" s="1"/>
      <c r="AE61" s="1"/>
      <c r="AF61" s="1"/>
    </row>
    <row r="62" spans="1:32" ht="24" customHeight="1" thickBot="1" x14ac:dyDescent="0.3">
      <c r="A62" s="48"/>
      <c r="B62" s="49">
        <f>SUM(B5:B60)</f>
        <v>85351066.450000003</v>
      </c>
      <c r="C62" s="47" t="e">
        <f>SUM(C5:D61C56)</f>
        <v>#NAME?</v>
      </c>
      <c r="D62" s="50"/>
      <c r="E62" s="47">
        <f>SUM(E5:E60)</f>
        <v>86546102.63000001</v>
      </c>
      <c r="F62" s="51">
        <f>SUM(F5:F61)</f>
        <v>1444715.3300000003</v>
      </c>
      <c r="G62" s="52"/>
      <c r="H62" s="53">
        <f>SUM(H5:H60)</f>
        <v>88071315.289999977</v>
      </c>
      <c r="I62" s="54">
        <f>SUM(I5:I60)</f>
        <v>502472.58999999764</v>
      </c>
      <c r="J62" s="50"/>
      <c r="K62" s="49">
        <f>SUM(K5:K60)</f>
        <v>89576074.600000024</v>
      </c>
      <c r="M62" s="18"/>
      <c r="Y62" s="2"/>
      <c r="Z62" s="2"/>
      <c r="AA62" s="2"/>
      <c r="AB62" s="2"/>
      <c r="AC62" s="1"/>
      <c r="AD62" s="1"/>
      <c r="AE62" s="1"/>
      <c r="AF62" s="1"/>
    </row>
    <row r="63" spans="1:32" ht="13.5" thickBot="1" x14ac:dyDescent="0.25">
      <c r="A63" s="31"/>
      <c r="B63" s="3"/>
      <c r="C63" s="3"/>
      <c r="D63" s="3"/>
      <c r="E63" s="3"/>
      <c r="F63" s="5"/>
      <c r="G63" s="5"/>
      <c r="H63" s="5"/>
      <c r="I63" s="5"/>
      <c r="J63" s="5"/>
      <c r="K63" s="5"/>
      <c r="M63" s="18"/>
    </row>
    <row r="64" spans="1:32" ht="12.75" customHeight="1" x14ac:dyDescent="0.2">
      <c r="A64" s="145" t="s">
        <v>55</v>
      </c>
      <c r="B64" s="146"/>
      <c r="C64" s="147"/>
      <c r="D64" s="22"/>
      <c r="E64" s="3"/>
      <c r="F64" s="26"/>
      <c r="G64" s="25"/>
      <c r="H64" s="26"/>
      <c r="I64" s="25"/>
      <c r="J64" s="25"/>
      <c r="K64" s="26"/>
      <c r="M64" s="18"/>
    </row>
    <row r="65" spans="1:13" ht="15.75" customHeight="1" thickBot="1" x14ac:dyDescent="0.25">
      <c r="A65" s="6"/>
      <c r="B65" s="7" t="s">
        <v>1</v>
      </c>
      <c r="C65" s="8" t="s">
        <v>0</v>
      </c>
      <c r="D65" s="22"/>
      <c r="E65" s="36"/>
      <c r="F65" s="27"/>
      <c r="G65" s="27"/>
      <c r="H65" s="27"/>
      <c r="I65" s="27"/>
      <c r="J65" s="27"/>
      <c r="K65" s="27"/>
      <c r="M65" s="18"/>
    </row>
    <row r="66" spans="1:13" ht="18.75" customHeight="1" thickBot="1" x14ac:dyDescent="0.25">
      <c r="A66" s="9" t="s">
        <v>53</v>
      </c>
      <c r="B66" s="21">
        <f>B62</f>
        <v>85351066.450000003</v>
      </c>
      <c r="C66" s="11"/>
      <c r="D66" s="5"/>
      <c r="E66" s="3"/>
      <c r="F66" s="162" t="s">
        <v>77</v>
      </c>
      <c r="G66" s="163"/>
      <c r="H66" s="163"/>
      <c r="I66" s="163"/>
      <c r="J66" s="163"/>
      <c r="K66" s="164"/>
    </row>
    <row r="67" spans="1:13" ht="19.5" customHeight="1" thickBot="1" x14ac:dyDescent="0.25">
      <c r="A67" s="12" t="s">
        <v>58</v>
      </c>
      <c r="B67" s="10">
        <f>E62</f>
        <v>86546102.63000001</v>
      </c>
      <c r="C67" s="13">
        <f>(B67-B66)/B66</f>
        <v>1.4001420599707189E-2</v>
      </c>
      <c r="D67" s="23"/>
      <c r="E67" s="3"/>
      <c r="F67" s="150" t="s">
        <v>63</v>
      </c>
      <c r="G67" s="151"/>
      <c r="H67" s="151"/>
      <c r="I67" s="151"/>
      <c r="J67" s="151"/>
      <c r="K67" s="152"/>
    </row>
    <row r="68" spans="1:13" ht="18.75" customHeight="1" thickBot="1" x14ac:dyDescent="0.25">
      <c r="A68" s="12" t="s">
        <v>59</v>
      </c>
      <c r="B68" s="10">
        <f>H62</f>
        <v>88071315.289999977</v>
      </c>
      <c r="C68" s="13">
        <f>(B68-B$66)/B$66</f>
        <v>3.1871292921612622E-2</v>
      </c>
      <c r="D68" s="23"/>
      <c r="E68" s="3"/>
      <c r="F68" s="138" t="s">
        <v>64</v>
      </c>
      <c r="G68" s="139"/>
      <c r="H68" s="139"/>
      <c r="I68" s="139"/>
      <c r="J68" s="139"/>
      <c r="K68" s="140"/>
      <c r="M68" s="18"/>
    </row>
    <row r="69" spans="1:13" ht="13.5" thickBot="1" x14ac:dyDescent="0.25">
      <c r="A69" s="14" t="s">
        <v>62</v>
      </c>
      <c r="B69" s="15">
        <f>K62</f>
        <v>89576074.600000024</v>
      </c>
      <c r="C69" s="16">
        <f>(B69-B$66)/B$66</f>
        <v>4.9501527347348341E-2</v>
      </c>
      <c r="D69" s="23"/>
      <c r="E69" s="3"/>
      <c r="F69" s="153" t="s">
        <v>65</v>
      </c>
      <c r="G69" s="154"/>
      <c r="H69" s="154"/>
      <c r="I69" s="154"/>
      <c r="J69" s="154"/>
      <c r="K69" s="155"/>
    </row>
    <row r="70" spans="1:13" ht="13.5" thickBot="1" x14ac:dyDescent="0.25">
      <c r="A70" s="31"/>
      <c r="B70" s="3"/>
      <c r="C70" s="3"/>
      <c r="D70" s="3"/>
      <c r="E70" s="3"/>
      <c r="F70" s="141"/>
      <c r="G70" s="142"/>
      <c r="H70" s="142"/>
      <c r="I70" s="142"/>
      <c r="J70" s="142"/>
      <c r="K70" s="143"/>
    </row>
    <row r="71" spans="1:13" x14ac:dyDescent="0.2">
      <c r="A71" s="31"/>
      <c r="B71" s="3"/>
      <c r="C71" s="3"/>
      <c r="D71" s="3"/>
      <c r="E71" s="3"/>
      <c r="F71" s="3"/>
      <c r="G71" s="3"/>
      <c r="H71" s="3"/>
      <c r="I71" s="3"/>
      <c r="J71" s="3"/>
      <c r="K71" s="3"/>
    </row>
  </sheetData>
  <mergeCells count="14">
    <mergeCell ref="F68:K68"/>
    <mergeCell ref="F70:K70"/>
    <mergeCell ref="A1:K1"/>
    <mergeCell ref="A64:C64"/>
    <mergeCell ref="C3:E3"/>
    <mergeCell ref="F3:H3"/>
    <mergeCell ref="I3:K3"/>
    <mergeCell ref="F67:K67"/>
    <mergeCell ref="F69:K69"/>
    <mergeCell ref="F66:K66"/>
    <mergeCell ref="B45:D45"/>
    <mergeCell ref="B12:D12"/>
    <mergeCell ref="B46:D46"/>
    <mergeCell ref="B47:D4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2023-07-12T13:37:56Z</dcterms:modified>
</cp:coreProperties>
</file>