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TRATO JULHO\"/>
    </mc:Choice>
  </mc:AlternateContent>
  <xr:revisionPtr revIDLastSave="0" documentId="13_ncr:1_{246B4338-9F49-4145-8833-0E16B6CF0F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E59" i="1"/>
  <c r="C9" i="1" l="1"/>
  <c r="D9" i="1" s="1"/>
  <c r="C46" i="1"/>
  <c r="D46" i="1" s="1"/>
  <c r="C45" i="1"/>
  <c r="D45" i="1" s="1"/>
  <c r="C44" i="1"/>
  <c r="D44" i="1" s="1"/>
  <c r="C11" i="1"/>
  <c r="D11" i="1" s="1"/>
  <c r="H59" i="1"/>
  <c r="K59" i="1"/>
  <c r="I59" i="1" l="1"/>
  <c r="F59" i="1"/>
  <c r="C57" i="1" l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D16" i="1"/>
  <c r="C15" i="1"/>
  <c r="D15" i="1" s="1"/>
  <c r="C14" i="1"/>
  <c r="D14" i="1" s="1"/>
  <c r="C13" i="1"/>
  <c r="D13" i="1" s="1"/>
  <c r="C12" i="1"/>
  <c r="D12" i="1" s="1"/>
  <c r="C10" i="1"/>
  <c r="D10" i="1" s="1"/>
  <c r="C8" i="1"/>
  <c r="D8" i="1" s="1"/>
  <c r="C7" i="1"/>
  <c r="D7" i="1" s="1"/>
  <c r="C6" i="1"/>
  <c r="D6" i="1" s="1"/>
  <c r="C5" i="1"/>
  <c r="D5" i="1" s="1"/>
  <c r="B59" i="1" l="1"/>
  <c r="B66" i="1" l="1"/>
  <c r="B63" i="1"/>
  <c r="B64" i="1" l="1"/>
  <c r="C64" i="1" l="1"/>
  <c r="C66" i="1"/>
  <c r="B65" i="1"/>
  <c r="C65" i="1" s="1"/>
</calcChain>
</file>

<file path=xl/sharedStrings.xml><?xml version="1.0" encoding="utf-8"?>
<sst xmlns="http://schemas.openxmlformats.org/spreadsheetml/2006/main" count="80" uniqueCount="71">
  <si>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</si>
  <si>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</si>
  <si>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</si>
  <si>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</si>
  <si>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</si>
  <si>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</si>
  <si>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</si>
  <si>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</si>
  <si>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</si>
  <si>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</si>
  <si>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</si>
  <si>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</si>
  <si>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</si>
  <si>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</si>
  <si>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</si>
  <si>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</si>
  <si>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</si>
  <si>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</si>
  <si>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</si>
  <si>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</si>
  <si>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</si>
  <si>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</si>
  <si>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</si>
  <si>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</si>
  <si>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</si>
  <si>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</si>
  <si>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</si>
  <si>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</si>
  <si>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</si>
  <si>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</si>
  <si>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</si>
  <si>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</si>
  <si>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</si>
  <si>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</si>
  <si>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</si>
  <si>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</si>
  <si>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</si>
  <si>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</si>
  <si>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</si>
  <si>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</si>
  <si>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</si>
  <si>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</si>
  <si>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</si>
  <si>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</si>
  <si>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</si>
  <si>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</si>
  <si>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</si>
  <si>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</si>
  <si>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</si>
  <si>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</si>
  <si>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</si>
  <si>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</si>
  <si>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</si>
  <si>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EVOLUÇÃO (EM RELAÇÃO AO 1º TRIMESTRE/2023)</t>
  </si>
  <si>
    <t>LME REC MULT IPCA FIDC SEM</t>
  </si>
  <si>
    <t xml:space="preserve">ABRIL </t>
  </si>
  <si>
    <t xml:space="preserve">MAIO </t>
  </si>
  <si>
    <t>JUNHO</t>
  </si>
  <si>
    <t>FINAL DO 2. TRIMESTRE</t>
  </si>
  <si>
    <t xml:space="preserve">ITAU INSTITUCIONAL ALOCAÇÃO DINAMICA - RESGATE TOTAL </t>
  </si>
  <si>
    <t>BB PREV RF RET TOTAL - RESGATE DE $3.000.000,00</t>
  </si>
  <si>
    <t>BB FLUXO FIC RENDA FIXA ART 7° III - APLICAÇÃO $3.000.000,00</t>
  </si>
  <si>
    <t>RESUMO FINANCEIRO - 2º Trimestre 2023</t>
  </si>
  <si>
    <t xml:space="preserve"> MAG CASH FI RF REFERENCIADO DI</t>
  </si>
  <si>
    <t>ITAU ASSET NTN-B 2024 RENDA FIXA FI</t>
  </si>
  <si>
    <t>NOVUS INSTITUCIONAL FIC FIM</t>
  </si>
  <si>
    <t xml:space="preserve">NOVUS RED INSTITUCIONAL FIRF LP </t>
  </si>
  <si>
    <t>BRADESCO FI RENDA FIXA ESTRATEGIA XXIV</t>
  </si>
  <si>
    <t xml:space="preserve">CAIXA FI BRASIL 2023 TP RF - RESGATE TOTAL </t>
  </si>
  <si>
    <t>JULHO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</si>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</sst>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6" fillId="0" borderId="11" xfId="2" applyFont="1" applyFill="1" applyBorder="1" applyAlignment="1">
      <alignment horizontal="left" wrapText="1"/>
    </xf>
    <xf numFmtId="164" fontId="6" fillId="0" borderId="18" xfId="2" applyFont="1" applyFill="1" applyBorder="1"/>
    <xf numFmtId="164" fontId="7" fillId="0" borderId="19" xfId="2" applyFont="1" applyFill="1" applyBorder="1" applyAlignment="1">
      <alignment horizontal="center"/>
    </xf>
    <xf numFmtId="164" fontId="6" fillId="0" borderId="19" xfId="2" applyFont="1" applyFill="1" applyBorder="1" applyAlignment="1">
      <alignment horizontal="center"/>
    </xf>
    <xf numFmtId="166" fontId="6" fillId="0" borderId="23" xfId="2" applyNumberFormat="1" applyFont="1" applyFill="1" applyBorder="1"/>
    <xf numFmtId="166" fontId="6" fillId="0" borderId="19" xfId="2" applyNumberFormat="1" applyFont="1" applyFill="1" applyBorder="1" applyAlignment="1">
      <alignment horizontal="center"/>
    </xf>
    <xf numFmtId="164" fontId="7" fillId="0" borderId="11" xfId="2" applyFont="1" applyFill="1" applyBorder="1" applyAlignment="1">
      <alignment horizontal="left" wrapText="1"/>
    </xf>
    <xf numFmtId="2" fontId="6" fillId="0" borderId="19" xfId="2" applyNumberFormat="1" applyFont="1" applyFill="1" applyBorder="1" applyAlignment="1">
      <alignment horizontal="center"/>
    </xf>
    <xf numFmtId="167" fontId="6" fillId="0" borderId="19" xfId="2" applyNumberFormat="1" applyFont="1" applyFill="1" applyBorder="1" applyAlignment="1">
      <alignment horizontal="center"/>
    </xf>
    <xf numFmtId="164" fontId="6" fillId="0" borderId="19" xfId="2" applyFont="1" applyFill="1" applyBorder="1"/>
    <xf numFmtId="164" fontId="6" fillId="0" borderId="10" xfId="2" applyFont="1" applyFill="1" applyBorder="1"/>
    <xf numFmtId="164" fontId="7" fillId="0" borderId="11" xfId="2" applyFont="1" applyFill="1" applyBorder="1" applyAlignment="1">
      <alignment horizontal="left"/>
    </xf>
    <xf numFmtId="43" fontId="6" fillId="0" borderId="10" xfId="2" applyNumberFormat="1" applyFont="1" applyFill="1" applyBorder="1"/>
    <xf numFmtId="166" fontId="6" fillId="0" borderId="10" xfId="2" applyNumberFormat="1" applyFont="1" applyFill="1" applyBorder="1"/>
    <xf numFmtId="40" fontId="6" fillId="0" borderId="10" xfId="2" applyNumberFormat="1" applyFont="1" applyFill="1" applyBorder="1"/>
    <xf numFmtId="164" fontId="7" fillId="0" borderId="10" xfId="2" applyFont="1" applyFill="1" applyBorder="1"/>
    <xf numFmtId="164" fontId="6" fillId="0" borderId="10" xfId="2" applyNumberFormat="1" applyFont="1" applyFill="1" applyBorder="1"/>
    <xf numFmtId="164" fontId="6" fillId="0" borderId="24" xfId="2" applyFont="1" applyFill="1" applyBorder="1"/>
    <xf numFmtId="164" fontId="6" fillId="4" borderId="26" xfId="2" applyFont="1" applyFill="1" applyBorder="1"/>
    <xf numFmtId="164" fontId="6" fillId="4" borderId="12" xfId="2" applyFont="1" applyFill="1" applyBorder="1"/>
    <xf numFmtId="164" fontId="6" fillId="4" borderId="6" xfId="2" applyFont="1" applyFill="1" applyBorder="1"/>
    <xf numFmtId="166" fontId="6" fillId="4" borderId="6" xfId="2" applyNumberFormat="1" applyFont="1" applyFill="1" applyBorder="1"/>
    <xf numFmtId="164" fontId="6" fillId="4" borderId="18" xfId="2" applyFont="1" applyFill="1" applyBorder="1" applyAlignment="1">
      <alignment horizontal="center"/>
    </xf>
    <xf numFmtId="164" fontId="6" fillId="4" borderId="19" xfId="2" applyFont="1" applyFill="1" applyBorder="1" applyAlignment="1">
      <alignment horizontal="center"/>
    </xf>
    <xf numFmtId="4" fontId="6" fillId="4" borderId="19" xfId="2" applyNumberFormat="1" applyFont="1" applyFill="1" applyBorder="1" applyAlignment="1">
      <alignment horizontal="right"/>
    </xf>
    <xf numFmtId="4" fontId="6" fillId="4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wrapText="1"/>
    </xf>
    <xf numFmtId="166" fontId="6" fillId="4" borderId="19" xfId="2" applyNumberFormat="1" applyFont="1" applyFill="1" applyBorder="1" applyAlignment="1">
      <alignment horizontal="center"/>
    </xf>
    <xf numFmtId="4" fontId="6" fillId="4" borderId="13" xfId="2" applyNumberFormat="1" applyFont="1" applyFill="1" applyBorder="1"/>
    <xf numFmtId="164" fontId="6" fillId="4" borderId="21" xfId="2" applyFont="1" applyFill="1" applyBorder="1"/>
    <xf numFmtId="4" fontId="6" fillId="4" borderId="0" xfId="0" applyNumberFormat="1" applyFont="1" applyFill="1"/>
    <xf numFmtId="164" fontId="6" fillId="4" borderId="22" xfId="2" applyFont="1" applyFill="1" applyBorder="1"/>
    <xf numFmtId="4" fontId="6" fillId="4" borderId="6" xfId="2" applyNumberFormat="1" applyFont="1" applyFill="1" applyBorder="1"/>
    <xf numFmtId="4" fontId="6" fillId="4" borderId="19" xfId="2" applyNumberFormat="1" applyFont="1" applyFill="1" applyBorder="1" applyAlignment="1">
      <alignment horizontal="center"/>
    </xf>
    <xf numFmtId="4" fontId="6" fillId="4" borderId="5" xfId="2" applyNumberFormat="1" applyFont="1" applyFill="1" applyBorder="1" applyAlignment="1">
      <alignment horizontal="right"/>
    </xf>
    <xf numFmtId="164" fontId="6" fillId="4" borderId="11" xfId="2" applyFont="1" applyFill="1" applyBorder="1" applyAlignment="1">
      <alignment horizontal="left" wrapText="1"/>
    </xf>
    <xf numFmtId="166" fontId="7" fillId="3" borderId="6" xfId="2" applyNumberFormat="1" applyFont="1" applyFill="1" applyBorder="1"/>
    <xf numFmtId="4" fontId="7" fillId="3" borderId="6" xfId="2" applyNumberFormat="1" applyFont="1" applyFill="1" applyBorder="1"/>
    <xf numFmtId="4" fontId="6" fillId="0" borderId="19" xfId="2" applyNumberFormat="1" applyFont="1" applyFill="1" applyBorder="1" applyAlignment="1">
      <alignment horizontal="right"/>
    </xf>
    <xf numFmtId="4" fontId="7" fillId="3" borderId="19" xfId="2" applyNumberFormat="1" applyFont="1" applyFill="1" applyBorder="1" applyAlignment="1">
      <alignment horizontal="right"/>
    </xf>
    <xf numFmtId="166" fontId="7" fillId="3" borderId="19" xfId="2" applyNumberFormat="1" applyFont="1" applyFill="1" applyBorder="1" applyAlignment="1">
      <alignment horizontal="center"/>
    </xf>
    <xf numFmtId="4" fontId="8" fillId="4" borderId="19" xfId="2" applyNumberFormat="1" applyFont="1" applyFill="1" applyBorder="1" applyAlignment="1">
      <alignment horizontal="right"/>
    </xf>
    <xf numFmtId="166" fontId="8" fillId="4" borderId="19" xfId="2" applyNumberFormat="1" applyFont="1" applyFill="1" applyBorder="1" applyAlignment="1">
      <alignment horizontal="center"/>
    </xf>
    <xf numFmtId="164" fontId="7" fillId="3" borderId="19" xfId="2" applyFont="1" applyFill="1" applyBorder="1" applyAlignment="1">
      <alignment horizontal="center"/>
    </xf>
    <xf numFmtId="164" fontId="8" fillId="4" borderId="11" xfId="2" applyFont="1" applyFill="1" applyBorder="1" applyAlignment="1">
      <alignment horizontal="left" wrapText="1"/>
    </xf>
    <xf numFmtId="164" fontId="6" fillId="4" borderId="12" xfId="2" applyFont="1" applyFill="1" applyBorder="1" applyAlignment="1">
      <alignment vertical="center"/>
    </xf>
    <xf numFmtId="4" fontId="8" fillId="0" borderId="18" xfId="2" applyNumberFormat="1" applyFont="1" applyFill="1" applyBorder="1" applyAlignment="1">
      <alignment horizontal="right"/>
    </xf>
    <xf numFmtId="4" fontId="6" fillId="0" borderId="18" xfId="2" applyNumberFormat="1" applyFont="1" applyFill="1" applyBorder="1" applyAlignment="1">
      <alignment horizontal="right"/>
    </xf>
    <xf numFmtId="164" fontId="6" fillId="0" borderId="18" xfId="2" applyFont="1" applyFill="1" applyBorder="1" applyAlignment="1">
      <alignment horizontal="center"/>
    </xf>
    <xf numFmtId="164" fontId="6" fillId="4" borderId="18" xfId="2" applyFont="1" applyFill="1" applyBorder="1"/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164" fontId="6" fillId="0" borderId="12" xfId="2" applyFont="1" applyFill="1" applyBorder="1"/>
    <xf numFmtId="164" fontId="6" fillId="0" borderId="6" xfId="2" applyFont="1" applyFill="1" applyBorder="1"/>
    <xf numFmtId="164" fontId="8" fillId="0" borderId="19" xfId="2" applyFont="1" applyFill="1" applyBorder="1" applyAlignment="1">
      <alignment horizontal="center"/>
    </xf>
    <xf numFmtId="4" fontId="6" fillId="0" borderId="13" xfId="2" applyNumberFormat="1" applyFont="1" applyFill="1" applyBorder="1"/>
    <xf numFmtId="166" fontId="6" fillId="0" borderId="6" xfId="2" applyNumberFormat="1" applyFont="1" applyFill="1" applyBorder="1"/>
    <xf numFmtId="164" fontId="6" fillId="0" borderId="25" xfId="2" applyFont="1" applyFill="1" applyBorder="1" applyAlignment="1">
      <alignment horizontal="left" wrapText="1"/>
    </xf>
    <xf numFmtId="164" fontId="6" fillId="0" borderId="13" xfId="2" applyFont="1" applyFill="1" applyBorder="1" applyAlignment="1">
      <alignment horizontal="right"/>
    </xf>
    <xf numFmtId="164" fontId="6" fillId="0" borderId="13" xfId="2" applyFont="1" applyFill="1" applyBorder="1"/>
    <xf numFmtId="164" fontId="6" fillId="0" borderId="6" xfId="2" applyFont="1" applyFill="1" applyBorder="1" applyAlignment="1">
      <alignment horizontal="center" vertical="center" wrapText="1"/>
    </xf>
    <xf numFmtId="4" fontId="6" fillId="0" borderId="6" xfId="2" applyNumberFormat="1" applyFont="1" applyFill="1" applyBorder="1"/>
    <xf numFmtId="164" fontId="8" fillId="0" borderId="6" xfId="2" applyFont="1" applyFill="1" applyBorder="1"/>
    <xf numFmtId="4" fontId="7" fillId="3" borderId="13" xfId="2" applyNumberFormat="1" applyFont="1" applyFill="1" applyBorder="1"/>
    <xf numFmtId="164" fontId="8" fillId="0" borderId="18" xfId="2" applyFont="1" applyFill="1" applyBorder="1" applyAlignment="1">
      <alignment horizontal="center"/>
    </xf>
    <xf numFmtId="164" fontId="6" fillId="0" borderId="22" xfId="2" applyFont="1" applyFill="1" applyBorder="1"/>
    <xf numFmtId="164" fontId="8" fillId="0" borderId="12" xfId="2" applyFont="1" applyFill="1" applyBorder="1"/>
    <xf numFmtId="4" fontId="6" fillId="0" borderId="5" xfId="0" applyNumberFormat="1" applyFont="1" applyFill="1" applyBorder="1"/>
    <xf numFmtId="164" fontId="6" fillId="0" borderId="19" xfId="2" applyFont="1" applyFill="1" applyBorder="1" applyAlignment="1">
      <alignment horizontal="right"/>
    </xf>
    <xf numFmtId="164" fontId="8" fillId="4" borderId="19" xfId="2" applyFont="1" applyFill="1" applyBorder="1" applyAlignment="1">
      <alignment horizontal="center"/>
    </xf>
    <xf numFmtId="164" fontId="7" fillId="5" borderId="12" xfId="2" applyFont="1" applyFill="1" applyBorder="1"/>
    <xf numFmtId="4" fontId="7" fillId="5" borderId="12" xfId="2" applyNumberFormat="1" applyFont="1" applyFill="1" applyBorder="1"/>
    <xf numFmtId="164" fontId="6" fillId="0" borderId="12" xfId="2" applyFont="1" applyFill="1" applyBorder="1" applyAlignment="1">
      <alignment vertical="center"/>
    </xf>
    <xf numFmtId="4" fontId="6" fillId="0" borderId="13" xfId="2" applyNumberFormat="1" applyFont="1" applyFill="1" applyBorder="1" applyAlignment="1">
      <alignment vertical="center"/>
    </xf>
    <xf numFmtId="166" fontId="6" fillId="0" borderId="6" xfId="2" applyNumberFormat="1" applyFont="1" applyFill="1" applyBorder="1" applyAlignment="1">
      <alignment vertical="center"/>
    </xf>
    <xf numFmtId="164" fontId="6" fillId="0" borderId="22" xfId="2" applyFont="1" applyFill="1" applyBorder="1" applyAlignment="1">
      <alignment vertical="center"/>
    </xf>
    <xf numFmtId="4" fontId="7" fillId="5" borderId="18" xfId="2" applyNumberFormat="1" applyFont="1" applyFill="1" applyBorder="1" applyAlignment="1">
      <alignment horizontal="right"/>
    </xf>
    <xf numFmtId="4" fontId="7" fillId="0" borderId="6" xfId="2" applyNumberFormat="1" applyFont="1" applyFill="1" applyBorder="1"/>
    <xf numFmtId="166" fontId="7" fillId="0" borderId="6" xfId="2" applyNumberFormat="1" applyFont="1" applyFill="1" applyBorder="1"/>
    <xf numFmtId="164" fontId="7" fillId="0" borderId="22" xfId="2" applyFont="1" applyFill="1" applyBorder="1"/>
    <xf numFmtId="164" fontId="7" fillId="0" borderId="12" xfId="2" applyFont="1" applyFill="1" applyBorder="1"/>
    <xf numFmtId="4" fontId="7" fillId="0" borderId="12" xfId="2" applyNumberFormat="1" applyFont="1" applyFill="1" applyBorder="1"/>
    <xf numFmtId="4" fontId="7" fillId="0" borderId="13" xfId="2" applyNumberFormat="1" applyFont="1" applyFill="1" applyBorder="1"/>
    <xf numFmtId="164" fontId="7" fillId="0" borderId="6" xfId="2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7" fillId="3" borderId="18" xfId="2" applyFont="1" applyFill="1" applyBorder="1" applyAlignment="1">
      <alignment horizontal="center"/>
    </xf>
    <xf numFmtId="4" fontId="7" fillId="0" borderId="19" xfId="2" applyNumberFormat="1" applyFont="1" applyFill="1" applyBorder="1" applyAlignment="1">
      <alignment horizontal="right"/>
    </xf>
    <xf numFmtId="166" fontId="7" fillId="0" borderId="19" xfId="2" applyNumberFormat="1" applyFont="1" applyFill="1" applyBorder="1" applyAlignment="1">
      <alignment horizontal="center"/>
    </xf>
    <xf numFmtId="164" fontId="7" fillId="0" borderId="18" xfId="2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right"/>
    </xf>
    <xf numFmtId="4" fontId="7" fillId="0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vertical="center" wrapText="1"/>
    </xf>
    <xf numFmtId="164" fontId="7" fillId="3" borderId="12" xfId="2" applyFont="1" applyFill="1" applyBorder="1" applyAlignment="1">
      <alignment vertical="center"/>
    </xf>
    <xf numFmtId="4" fontId="7" fillId="3" borderId="13" xfId="2" applyNumberFormat="1" applyFont="1" applyFill="1" applyBorder="1" applyAlignment="1">
      <alignment vertical="center"/>
    </xf>
    <xf numFmtId="166" fontId="7" fillId="3" borderId="6" xfId="2" applyNumberFormat="1" applyFont="1" applyFill="1" applyBorder="1" applyAlignment="1">
      <alignment vertical="center"/>
    </xf>
    <xf numFmtId="164" fontId="7" fillId="3" borderId="6" xfId="2" applyFont="1" applyFill="1" applyBorder="1" applyAlignment="1">
      <alignment vertical="center"/>
    </xf>
    <xf numFmtId="164" fontId="7" fillId="3" borderId="6" xfId="2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APRESENTAÇÃO!$B$62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APRESENTAÇÃO!$A$63:$A$66</c:f>
              <c:strCache>
                <c:ptCount val="4"/>
                <c:pt idx="0">
                  <c:v>FINAL DO 1. TRIMESTRE</c:v>
                </c:pt>
                <c:pt idx="1">
                  <c:v>JULHO</c:v>
                </c:pt>
                <c:pt idx="2">
                  <c:v>AGOSTO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APRESENTAÇÃO!$B$63:$B$66</c:f>
              <c:numCache>
                <c:formatCode>_(* #,##0.00_);_(* \(#,##0.00\);_(* "-"??_);_(@_)</c:formatCode>
                <c:ptCount val="4"/>
                <c:pt idx="0">
                  <c:v>89576074.600000024</c:v>
                </c:pt>
                <c:pt idx="1">
                  <c:v>91174340.609999985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67</xdr:row>
      <xdr:rowOff>47625</xdr:rowOff>
    </xdr:from>
    <xdr:to>
      <xdr:col>10</xdr:col>
      <xdr:colOff>433916</xdr:colOff>
      <xdr:row>86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8"/>
  <sheetViews>
    <sheetView tabSelected="1" zoomScale="60" zoomScaleNormal="60" workbookViewId="0">
      <selection activeCell="A64" sqref="A64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23.42578125" style="2" customWidth="1"/>
    <col min="6" max="6" width="19.85546875" style="2" customWidth="1"/>
    <col min="7" max="7" width="25.85546875" style="2" customWidth="1"/>
    <col min="8" max="8" width="25.5703125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47</v>
      </c>
      <c r="C3" s="125" t="s">
        <v>55</v>
      </c>
      <c r="D3" s="126"/>
      <c r="E3" s="132"/>
      <c r="F3" s="125" t="s">
        <v>56</v>
      </c>
      <c r="G3" s="126"/>
      <c r="H3" s="133"/>
      <c r="I3" s="125" t="s">
        <v>57</v>
      </c>
      <c r="J3" s="126"/>
      <c r="K3" s="127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95" t="s">
        <v>29</v>
      </c>
      <c r="B5" s="55">
        <v>6876652.9900000002</v>
      </c>
      <c r="C5" s="93">
        <f>E5-B5</f>
        <v>64867.660000000149</v>
      </c>
      <c r="D5" s="94">
        <f>C5/B5</f>
        <v>9.4330279707774151E-3</v>
      </c>
      <c r="E5" s="96">
        <v>6941520.6500000004</v>
      </c>
      <c r="F5" s="93"/>
      <c r="G5" s="94"/>
      <c r="H5" s="66"/>
      <c r="I5" s="93"/>
      <c r="J5" s="94"/>
      <c r="K5" s="55"/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37" t="s">
        <v>30</v>
      </c>
      <c r="B6" s="90">
        <v>3306726.93</v>
      </c>
      <c r="C6" s="93">
        <f t="shared" ref="C6:C14" si="0">E6-B6</f>
        <v>35002.659999999683</v>
      </c>
      <c r="D6" s="94">
        <f t="shared" ref="D6:D24" si="1">C6/B6</f>
        <v>1.0585288940081811E-2</v>
      </c>
      <c r="E6" s="97">
        <v>3341729.59</v>
      </c>
      <c r="F6" s="93"/>
      <c r="G6" s="94"/>
      <c r="H6" s="67"/>
      <c r="I6" s="93"/>
      <c r="J6" s="94"/>
      <c r="K6" s="90"/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72" t="s">
        <v>31</v>
      </c>
      <c r="B7" s="82">
        <v>1179701.45</v>
      </c>
      <c r="C7" s="65">
        <f t="shared" si="0"/>
        <v>12334.679999999935</v>
      </c>
      <c r="D7" s="58">
        <f t="shared" si="1"/>
        <v>1.0455764040978279E-2</v>
      </c>
      <c r="E7" s="91">
        <v>1192036.1299999999</v>
      </c>
      <c r="F7" s="65"/>
      <c r="G7" s="58"/>
      <c r="H7" s="68"/>
      <c r="I7" s="65"/>
      <c r="J7" s="58"/>
      <c r="K7" s="82"/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72" t="s">
        <v>16</v>
      </c>
      <c r="B8" s="82">
        <v>3353019.94</v>
      </c>
      <c r="C8" s="65">
        <f t="shared" si="0"/>
        <v>29050.050000000279</v>
      </c>
      <c r="D8" s="58">
        <f t="shared" si="1"/>
        <v>8.6638464786464343E-3</v>
      </c>
      <c r="E8" s="91">
        <v>3382069.99</v>
      </c>
      <c r="F8" s="65"/>
      <c r="G8" s="58"/>
      <c r="H8" s="68"/>
      <c r="I8" s="65"/>
      <c r="J8" s="58"/>
      <c r="K8" s="82"/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72" t="s">
        <v>67</v>
      </c>
      <c r="B9" s="82">
        <v>1002500.09</v>
      </c>
      <c r="C9" s="65">
        <f t="shared" ref="C9" si="2">E9-B9</f>
        <v>10897.180000000051</v>
      </c>
      <c r="D9" s="58">
        <f t="shared" ref="D9" si="3">C9/B9</f>
        <v>1.0870004011670514E-2</v>
      </c>
      <c r="E9" s="91">
        <v>1013397.27</v>
      </c>
      <c r="F9" s="65"/>
      <c r="G9" s="58"/>
      <c r="H9" s="68"/>
      <c r="I9" s="65"/>
      <c r="J9" s="58"/>
      <c r="K9" s="82"/>
      <c r="L9" s="28"/>
      <c r="M9" s="20"/>
      <c r="Y9" s="2"/>
      <c r="Z9" s="2"/>
      <c r="AA9" s="2"/>
      <c r="AB9" s="2"/>
      <c r="AC9" s="1"/>
      <c r="AD9" s="1"/>
      <c r="AE9" s="1"/>
      <c r="AF9" s="1"/>
    </row>
    <row r="10" spans="1:32" ht="42.75" customHeight="1" x14ac:dyDescent="0.25">
      <c r="A10" s="72" t="s">
        <v>32</v>
      </c>
      <c r="B10" s="56">
        <v>390526.8</v>
      </c>
      <c r="C10" s="65">
        <f t="shared" si="0"/>
        <v>4153.9500000000116</v>
      </c>
      <c r="D10" s="58">
        <f t="shared" si="1"/>
        <v>1.0636786002906873E-2</v>
      </c>
      <c r="E10" s="91">
        <v>394680.75</v>
      </c>
      <c r="F10" s="65"/>
      <c r="G10" s="58"/>
      <c r="H10" s="68"/>
      <c r="I10" s="65"/>
      <c r="J10" s="58"/>
      <c r="K10" s="56"/>
      <c r="Y10" s="2"/>
      <c r="Z10" s="2"/>
      <c r="AA10" s="2"/>
      <c r="AB10" s="2"/>
      <c r="AC10" s="1"/>
      <c r="AD10" s="1"/>
      <c r="AE10" s="1"/>
      <c r="AF10" s="1"/>
    </row>
    <row r="11" spans="1:32" ht="42" customHeight="1" x14ac:dyDescent="0.25">
      <c r="A11" s="72" t="s">
        <v>64</v>
      </c>
      <c r="B11" s="86">
        <v>12351201.449999999</v>
      </c>
      <c r="C11" s="65">
        <f t="shared" si="0"/>
        <v>130825.97000000067</v>
      </c>
      <c r="D11" s="58">
        <f t="shared" si="1"/>
        <v>1.0592165509534353E-2</v>
      </c>
      <c r="E11" s="98">
        <v>12482027.42</v>
      </c>
      <c r="F11" s="65"/>
      <c r="G11" s="58"/>
      <c r="H11" s="68"/>
      <c r="I11" s="65"/>
      <c r="J11" s="58"/>
      <c r="K11" s="86"/>
      <c r="Y11" s="2"/>
      <c r="Z11" s="2"/>
      <c r="AA11" s="2"/>
      <c r="AB11" s="2"/>
      <c r="AC11" s="1"/>
      <c r="AD11" s="1"/>
      <c r="AE11" s="1"/>
      <c r="AF11" s="1"/>
    </row>
    <row r="12" spans="1:32" ht="43.5" customHeight="1" x14ac:dyDescent="0.2">
      <c r="A12" s="149" t="s">
        <v>13</v>
      </c>
      <c r="B12" s="150">
        <v>27444.55</v>
      </c>
      <c r="C12" s="151">
        <f t="shared" si="0"/>
        <v>-312.0099999999984</v>
      </c>
      <c r="D12" s="152">
        <f t="shared" si="1"/>
        <v>-1.1368741699171543E-2</v>
      </c>
      <c r="E12" s="153">
        <v>27132.54</v>
      </c>
      <c r="F12" s="111"/>
      <c r="G12" s="112"/>
      <c r="H12" s="113"/>
      <c r="I12" s="111"/>
      <c r="J12" s="112"/>
      <c r="K12" s="110"/>
      <c r="M12" s="24"/>
      <c r="Y12" s="2"/>
      <c r="Z12" s="2"/>
      <c r="AA12" s="2"/>
      <c r="AB12" s="2"/>
      <c r="AC12" s="1"/>
      <c r="AD12" s="1"/>
      <c r="AE12" s="1"/>
      <c r="AF12" s="1"/>
    </row>
    <row r="13" spans="1:32" ht="32.25" customHeight="1" x14ac:dyDescent="0.25">
      <c r="A13" s="37" t="s">
        <v>25</v>
      </c>
      <c r="B13" s="55">
        <v>1509868.06</v>
      </c>
      <c r="C13" s="93">
        <f t="shared" si="0"/>
        <v>7052.8000000000466</v>
      </c>
      <c r="D13" s="94">
        <f t="shared" si="1"/>
        <v>4.6711366289846849E-3</v>
      </c>
      <c r="E13" s="91">
        <v>1516920.86</v>
      </c>
      <c r="F13" s="93"/>
      <c r="G13" s="94"/>
      <c r="H13" s="57"/>
      <c r="I13" s="93"/>
      <c r="J13" s="94"/>
      <c r="K13" s="55"/>
      <c r="M13" s="18"/>
      <c r="Y13" s="2"/>
      <c r="Z13" s="2"/>
      <c r="AA13" s="2"/>
      <c r="AB13" s="2"/>
      <c r="AC13" s="1"/>
      <c r="AD13" s="1"/>
      <c r="AE13" s="1"/>
      <c r="AF13" s="1"/>
    </row>
    <row r="14" spans="1:32" ht="43.5" customHeight="1" x14ac:dyDescent="0.25">
      <c r="A14" s="37" t="s">
        <v>33</v>
      </c>
      <c r="B14" s="56">
        <v>633286.5</v>
      </c>
      <c r="C14" s="93">
        <f t="shared" si="0"/>
        <v>-28549.569999999949</v>
      </c>
      <c r="D14" s="94">
        <f t="shared" si="1"/>
        <v>-4.5081602086891083E-2</v>
      </c>
      <c r="E14" s="91">
        <v>604736.93000000005</v>
      </c>
      <c r="F14" s="93"/>
      <c r="G14" s="94"/>
      <c r="H14" s="68"/>
      <c r="I14" s="93"/>
      <c r="J14" s="94"/>
      <c r="K14" s="56"/>
      <c r="M14" s="20"/>
      <c r="Y14" s="2"/>
      <c r="Z14" s="2"/>
      <c r="AA14" s="2"/>
      <c r="AB14" s="2"/>
      <c r="AC14" s="1"/>
      <c r="AD14" s="1"/>
      <c r="AE14" s="1"/>
      <c r="AF14" s="1"/>
    </row>
    <row r="15" spans="1:32" ht="42" customHeight="1" x14ac:dyDescent="0.25">
      <c r="A15" s="37" t="s">
        <v>34</v>
      </c>
      <c r="B15" s="56">
        <v>3193239.02</v>
      </c>
      <c r="C15" s="93">
        <f>E15-B15</f>
        <v>33993.060000000056</v>
      </c>
      <c r="D15" s="94">
        <f t="shared" si="1"/>
        <v>1.0645322754448884E-2</v>
      </c>
      <c r="E15" s="91">
        <v>3227232.08</v>
      </c>
      <c r="F15" s="93"/>
      <c r="G15" s="94"/>
      <c r="H15" s="68"/>
      <c r="I15" s="93"/>
      <c r="J15" s="94"/>
      <c r="K15" s="56"/>
      <c r="M15" s="18"/>
      <c r="Y15" s="2"/>
      <c r="Z15" s="2"/>
      <c r="AA15" s="2"/>
      <c r="AB15" s="2"/>
      <c r="AC15" s="1"/>
      <c r="AD15" s="1"/>
      <c r="AE15" s="1"/>
      <c r="AF15" s="1"/>
    </row>
    <row r="16" spans="1:32" ht="30" customHeight="1" x14ac:dyDescent="0.25">
      <c r="A16" s="72" t="s">
        <v>4</v>
      </c>
      <c r="B16" s="56">
        <v>9891.0300000000007</v>
      </c>
      <c r="C16" s="65">
        <v>0</v>
      </c>
      <c r="D16" s="58">
        <f t="shared" si="1"/>
        <v>0</v>
      </c>
      <c r="E16" s="99">
        <v>9982.42</v>
      </c>
      <c r="F16" s="65"/>
      <c r="G16" s="58"/>
      <c r="H16" s="68"/>
      <c r="I16" s="65"/>
      <c r="J16" s="58"/>
      <c r="K16" s="56"/>
      <c r="M16" s="18"/>
      <c r="Y16" s="2"/>
      <c r="Z16" s="2"/>
      <c r="AA16" s="2"/>
      <c r="AB16" s="2"/>
      <c r="AC16" s="1"/>
      <c r="AD16" s="1"/>
      <c r="AE16" s="1"/>
      <c r="AF16" s="1"/>
    </row>
    <row r="17" spans="1:32" ht="43.5" customHeight="1" x14ac:dyDescent="0.25">
      <c r="A17" s="72" t="s">
        <v>35</v>
      </c>
      <c r="B17" s="56">
        <v>1631685.34</v>
      </c>
      <c r="C17" s="65">
        <f>E17-B17</f>
        <v>519891.6100000001</v>
      </c>
      <c r="D17" s="58">
        <f t="shared" si="1"/>
        <v>0.31862246798147986</v>
      </c>
      <c r="E17" s="91">
        <v>2151576.9500000002</v>
      </c>
      <c r="F17" s="65"/>
      <c r="G17" s="58"/>
      <c r="H17" s="68"/>
      <c r="I17" s="65"/>
      <c r="J17" s="58"/>
      <c r="K17" s="56"/>
      <c r="M17" s="17"/>
      <c r="Y17" s="2"/>
      <c r="Z17" s="2"/>
      <c r="AA17" s="2"/>
      <c r="AB17" s="2"/>
      <c r="AC17" s="1"/>
      <c r="AD17" s="1"/>
      <c r="AE17" s="1"/>
      <c r="AF17" s="1"/>
    </row>
    <row r="18" spans="1:32" ht="30.75" customHeight="1" x14ac:dyDescent="0.25">
      <c r="A18" s="72" t="s">
        <v>49</v>
      </c>
      <c r="B18" s="56">
        <v>982683.96</v>
      </c>
      <c r="C18" s="65">
        <f t="shared" ref="C18:C24" si="4">E18-B18</f>
        <v>8671.890000000014</v>
      </c>
      <c r="D18" s="58">
        <f t="shared" si="1"/>
        <v>8.8246988380679525E-3</v>
      </c>
      <c r="E18" s="100">
        <v>991355.85</v>
      </c>
      <c r="F18" s="65"/>
      <c r="G18" s="58"/>
      <c r="H18" s="68"/>
      <c r="I18" s="65"/>
      <c r="J18" s="58"/>
      <c r="K18" s="56"/>
      <c r="M18" s="17"/>
      <c r="Y18" s="2"/>
      <c r="Z18" s="2"/>
      <c r="AA18" s="2"/>
      <c r="AB18" s="2"/>
      <c r="AC18" s="1"/>
      <c r="AD18" s="1"/>
      <c r="AE18" s="1"/>
      <c r="AF18" s="1"/>
    </row>
    <row r="19" spans="1:32" ht="31.5" customHeight="1" x14ac:dyDescent="0.25">
      <c r="A19" s="63" t="s">
        <v>54</v>
      </c>
      <c r="B19" s="108">
        <v>98209.66</v>
      </c>
      <c r="C19" s="101">
        <f t="shared" si="4"/>
        <v>-308.38999999999942</v>
      </c>
      <c r="D19" s="73">
        <f t="shared" si="1"/>
        <v>-3.1401188029772163E-3</v>
      </c>
      <c r="E19" s="154">
        <v>97901.27</v>
      </c>
      <c r="F19" s="120"/>
      <c r="G19" s="116"/>
      <c r="H19" s="121"/>
      <c r="I19" s="120"/>
      <c r="J19" s="116"/>
      <c r="K19" s="118"/>
      <c r="M19" s="20"/>
      <c r="Y19" s="2"/>
      <c r="Z19" s="2"/>
      <c r="AA19" s="2"/>
      <c r="AB19" s="2"/>
      <c r="AC19" s="1"/>
      <c r="AD19" s="1"/>
      <c r="AE19" s="1"/>
      <c r="AF19" s="1"/>
    </row>
    <row r="20" spans="1:32" s="28" customFormat="1" ht="42.75" customHeight="1" x14ac:dyDescent="0.25">
      <c r="A20" s="63" t="s">
        <v>36</v>
      </c>
      <c r="B20" s="109">
        <v>32075.56</v>
      </c>
      <c r="C20" s="74">
        <f t="shared" si="4"/>
        <v>-123.97999999999956</v>
      </c>
      <c r="D20" s="73">
        <f t="shared" si="1"/>
        <v>-3.8652481827285185E-3</v>
      </c>
      <c r="E20" s="74">
        <v>31951.58</v>
      </c>
      <c r="F20" s="115"/>
      <c r="G20" s="116"/>
      <c r="H20" s="115"/>
      <c r="I20" s="115"/>
      <c r="J20" s="116"/>
      <c r="K20" s="119"/>
      <c r="M20" s="29"/>
      <c r="Y20" s="30"/>
      <c r="Z20" s="30"/>
      <c r="AA20" s="30"/>
      <c r="AB20" s="30"/>
    </row>
    <row r="21" spans="1:32" ht="42.75" customHeight="1" x14ac:dyDescent="0.25">
      <c r="A21" s="37" t="s">
        <v>37</v>
      </c>
      <c r="B21" s="90">
        <v>513716.41</v>
      </c>
      <c r="C21" s="69">
        <f t="shared" si="4"/>
        <v>5503.6300000000047</v>
      </c>
      <c r="D21" s="58">
        <f t="shared" si="1"/>
        <v>1.0713362261485875E-2</v>
      </c>
      <c r="E21" s="91">
        <v>519220.04</v>
      </c>
      <c r="F21" s="69"/>
      <c r="G21" s="58"/>
      <c r="H21" s="103"/>
      <c r="I21" s="69"/>
      <c r="J21" s="58"/>
      <c r="K21" s="90"/>
      <c r="M21" s="19"/>
      <c r="Y21" s="2"/>
      <c r="Z21" s="2"/>
      <c r="AA21" s="2"/>
      <c r="AB21" s="2"/>
      <c r="AC21" s="1"/>
      <c r="AD21" s="1"/>
      <c r="AE21" s="1"/>
      <c r="AF21" s="1"/>
    </row>
    <row r="22" spans="1:32" ht="42.75" customHeight="1" x14ac:dyDescent="0.25">
      <c r="A22" s="37" t="s">
        <v>38</v>
      </c>
      <c r="B22" s="90">
        <v>168564.45</v>
      </c>
      <c r="C22" s="99">
        <f t="shared" si="4"/>
        <v>1768.1299999999756</v>
      </c>
      <c r="D22" s="94">
        <f t="shared" si="1"/>
        <v>1.048934102060058E-2</v>
      </c>
      <c r="E22" s="91">
        <v>170332.58</v>
      </c>
      <c r="F22" s="99"/>
      <c r="G22" s="94"/>
      <c r="H22" s="103"/>
      <c r="I22" s="99"/>
      <c r="J22" s="94"/>
      <c r="K22" s="90"/>
      <c r="M22" s="18"/>
      <c r="Y22" s="2"/>
      <c r="Z22" s="2"/>
      <c r="AA22" s="2"/>
      <c r="AB22" s="2"/>
      <c r="AC22" s="1"/>
      <c r="AD22" s="1"/>
      <c r="AE22" s="1"/>
      <c r="AF22" s="1"/>
    </row>
    <row r="23" spans="1:32" ht="32.25" customHeight="1" x14ac:dyDescent="0.25">
      <c r="A23" s="72" t="s">
        <v>15</v>
      </c>
      <c r="B23" s="104">
        <v>514064.26</v>
      </c>
      <c r="C23" s="69">
        <f t="shared" si="4"/>
        <v>71.14000000001397</v>
      </c>
      <c r="D23" s="58">
        <f t="shared" si="1"/>
        <v>1.3838736814734791E-4</v>
      </c>
      <c r="E23" s="91">
        <v>514135.4</v>
      </c>
      <c r="F23" s="69"/>
      <c r="G23" s="58"/>
      <c r="H23" s="103"/>
      <c r="I23" s="69"/>
      <c r="J23" s="58"/>
      <c r="K23" s="104"/>
      <c r="Y23" s="2"/>
      <c r="Z23" s="2"/>
      <c r="AA23" s="2"/>
      <c r="AB23" s="2"/>
      <c r="AC23" s="1"/>
      <c r="AD23" s="1"/>
      <c r="AE23" s="1"/>
      <c r="AF23" s="1"/>
    </row>
    <row r="24" spans="1:32" ht="42.75" customHeight="1" x14ac:dyDescent="0.25">
      <c r="A24" s="37" t="s">
        <v>5</v>
      </c>
      <c r="B24" s="90">
        <v>336831.53</v>
      </c>
      <c r="C24" s="69">
        <f t="shared" si="4"/>
        <v>3787.6999999999534</v>
      </c>
      <c r="D24" s="58">
        <f t="shared" si="1"/>
        <v>1.124508741803344E-2</v>
      </c>
      <c r="E24" s="91">
        <v>340619.23</v>
      </c>
      <c r="F24" s="69"/>
      <c r="G24" s="58"/>
      <c r="H24" s="103"/>
      <c r="I24" s="69"/>
      <c r="J24" s="58"/>
      <c r="K24" s="90"/>
      <c r="M24" s="18"/>
      <c r="Y24" s="2"/>
      <c r="Z24" s="2"/>
      <c r="AA24" s="2"/>
      <c r="AB24" s="2"/>
      <c r="AC24" s="1"/>
      <c r="AD24" s="1"/>
      <c r="AE24" s="1"/>
      <c r="AF24" s="1"/>
    </row>
    <row r="25" spans="1:32" ht="42.75" customHeight="1" x14ac:dyDescent="0.25">
      <c r="A25" s="63" t="s">
        <v>11</v>
      </c>
      <c r="B25" s="108">
        <v>300956.92</v>
      </c>
      <c r="C25" s="74">
        <f>E25-B25</f>
        <v>-71</v>
      </c>
      <c r="D25" s="73">
        <f>C25/B25</f>
        <v>-2.3591416339587741E-4</v>
      </c>
      <c r="E25" s="74">
        <v>300885.92</v>
      </c>
      <c r="F25" s="115"/>
      <c r="G25" s="116"/>
      <c r="H25" s="117"/>
      <c r="I25" s="115"/>
      <c r="J25" s="116"/>
      <c r="K25" s="118"/>
      <c r="Y25" s="2"/>
      <c r="Z25" s="2"/>
      <c r="AA25" s="2"/>
      <c r="AB25" s="2"/>
      <c r="AC25" s="1"/>
      <c r="AD25" s="1"/>
      <c r="AE25" s="1"/>
      <c r="AF25" s="1"/>
    </row>
    <row r="26" spans="1:32" ht="30.75" customHeight="1" x14ac:dyDescent="0.25">
      <c r="A26" s="37" t="s">
        <v>6</v>
      </c>
      <c r="B26" s="90">
        <v>4937757.0999999996</v>
      </c>
      <c r="C26" s="99">
        <f t="shared" ref="C26:C55" si="5">E26-B26</f>
        <v>46987.400000000373</v>
      </c>
      <c r="D26" s="94">
        <f t="shared" ref="D26:D46" si="6">C26/B26</f>
        <v>9.5159399396135495E-3</v>
      </c>
      <c r="E26" s="91">
        <v>4984744.5</v>
      </c>
      <c r="F26" s="99"/>
      <c r="G26" s="94"/>
      <c r="H26" s="103"/>
      <c r="I26" s="99"/>
      <c r="J26" s="94"/>
      <c r="K26" s="90"/>
      <c r="M26" s="17"/>
      <c r="Y26" s="2"/>
      <c r="Z26" s="2"/>
      <c r="AA26" s="2"/>
      <c r="AB26" s="2"/>
      <c r="AC26" s="1"/>
      <c r="AD26" s="1"/>
      <c r="AE26" s="1"/>
      <c r="AF26" s="1"/>
    </row>
    <row r="27" spans="1:32" ht="32.25" customHeight="1" x14ac:dyDescent="0.25">
      <c r="A27" s="63" t="s">
        <v>24</v>
      </c>
      <c r="B27" s="143">
        <v>621875.64</v>
      </c>
      <c r="C27" s="76">
        <f t="shared" si="5"/>
        <v>-5120.0899999999674</v>
      </c>
      <c r="D27" s="77">
        <f t="shared" si="6"/>
        <v>-8.2333020794960986E-3</v>
      </c>
      <c r="E27" s="80">
        <v>616755.55000000005</v>
      </c>
      <c r="F27" s="144"/>
      <c r="G27" s="145"/>
      <c r="H27" s="39"/>
      <c r="I27" s="144"/>
      <c r="J27" s="145"/>
      <c r="K27" s="146"/>
      <c r="M27" s="18"/>
      <c r="Y27" s="2"/>
      <c r="Z27" s="2"/>
      <c r="AA27" s="2"/>
      <c r="AB27" s="2"/>
      <c r="AC27" s="1"/>
      <c r="AD27" s="1"/>
      <c r="AE27" s="1"/>
      <c r="AF27" s="1"/>
    </row>
    <row r="28" spans="1:32" ht="31.5" customHeight="1" x14ac:dyDescent="0.25">
      <c r="A28" s="37" t="s">
        <v>14</v>
      </c>
      <c r="B28" s="85">
        <v>1825340.11</v>
      </c>
      <c r="C28" s="99">
        <f t="shared" si="5"/>
        <v>79186.089999999851</v>
      </c>
      <c r="D28" s="42">
        <f t="shared" si="6"/>
        <v>4.3381553698504903E-2</v>
      </c>
      <c r="E28" s="106">
        <v>1904526.2</v>
      </c>
      <c r="F28" s="99"/>
      <c r="G28" s="42"/>
      <c r="H28" s="40"/>
      <c r="I28" s="99"/>
      <c r="J28" s="42"/>
      <c r="K28" s="85"/>
      <c r="M28" s="18"/>
      <c r="Y28" s="2"/>
      <c r="Z28" s="2"/>
      <c r="AA28" s="2"/>
      <c r="AB28" s="2"/>
      <c r="AC28" s="1"/>
      <c r="AD28" s="1"/>
      <c r="AE28" s="1"/>
      <c r="AF28" s="1"/>
    </row>
    <row r="29" spans="1:32" ht="31.5" customHeight="1" x14ac:dyDescent="0.25">
      <c r="A29" s="63" t="s">
        <v>10</v>
      </c>
      <c r="B29" s="143">
        <v>265805.92</v>
      </c>
      <c r="C29" s="76">
        <f t="shared" si="5"/>
        <v>-9032.2399999999907</v>
      </c>
      <c r="D29" s="77">
        <f t="shared" si="6"/>
        <v>-3.3980582524271809E-2</v>
      </c>
      <c r="E29" s="80">
        <v>256773.68</v>
      </c>
      <c r="F29" s="78"/>
      <c r="G29" s="79"/>
      <c r="H29" s="107"/>
      <c r="I29" s="78"/>
      <c r="J29" s="79"/>
      <c r="K29" s="85"/>
      <c r="M29" s="18"/>
      <c r="Y29" s="2"/>
      <c r="Z29" s="2"/>
      <c r="AA29" s="2"/>
      <c r="AB29" s="2"/>
      <c r="AC29" s="1"/>
      <c r="AD29" s="1"/>
      <c r="AE29" s="1"/>
      <c r="AF29" s="1"/>
    </row>
    <row r="30" spans="1:32" ht="33.75" customHeight="1" x14ac:dyDescent="0.25">
      <c r="A30" s="81" t="s">
        <v>27</v>
      </c>
      <c r="B30" s="102">
        <v>1218612</v>
      </c>
      <c r="C30" s="78">
        <f t="shared" si="5"/>
        <v>19988.760000000009</v>
      </c>
      <c r="D30" s="79">
        <f t="shared" si="6"/>
        <v>1.6402891158137298E-2</v>
      </c>
      <c r="E30" s="40">
        <v>1238600.76</v>
      </c>
      <c r="F30" s="78"/>
      <c r="G30" s="79"/>
      <c r="H30" s="40"/>
      <c r="I30" s="78"/>
      <c r="J30" s="79"/>
      <c r="K30" s="102"/>
      <c r="M30" s="18"/>
      <c r="Y30" s="2"/>
      <c r="Z30" s="2"/>
      <c r="AA30" s="2"/>
      <c r="AB30" s="2"/>
      <c r="AC30" s="1"/>
      <c r="AD30" s="1"/>
      <c r="AE30" s="1"/>
      <c r="AF30" s="1"/>
    </row>
    <row r="31" spans="1:32" ht="30.75" customHeight="1" x14ac:dyDescent="0.25">
      <c r="A31" s="89" t="s">
        <v>28</v>
      </c>
      <c r="B31" s="85">
        <v>499917.09</v>
      </c>
      <c r="C31" s="87">
        <f t="shared" si="5"/>
        <v>15183.309999999998</v>
      </c>
      <c r="D31" s="88">
        <f t="shared" si="6"/>
        <v>3.0371656228035726E-2</v>
      </c>
      <c r="E31" s="92">
        <v>515100.4</v>
      </c>
      <c r="F31" s="87"/>
      <c r="G31" s="88"/>
      <c r="H31" s="40"/>
      <c r="I31" s="87"/>
      <c r="J31" s="88"/>
      <c r="K31" s="85"/>
      <c r="M31" s="18"/>
      <c r="Y31" s="2"/>
      <c r="Z31" s="2"/>
      <c r="AA31" s="2"/>
      <c r="AB31" s="2"/>
      <c r="AC31" s="1"/>
      <c r="AD31" s="1"/>
      <c r="AE31" s="1"/>
      <c r="AF31" s="1"/>
    </row>
    <row r="32" spans="1:32" ht="42.75" customHeight="1" x14ac:dyDescent="0.25">
      <c r="A32" s="37" t="s">
        <v>7</v>
      </c>
      <c r="B32" s="59">
        <v>6342.53</v>
      </c>
      <c r="C32" s="70">
        <f t="shared" si="5"/>
        <v>0</v>
      </c>
      <c r="D32" s="70">
        <f t="shared" si="6"/>
        <v>0</v>
      </c>
      <c r="E32" s="61">
        <v>6342.53</v>
      </c>
      <c r="F32" s="70"/>
      <c r="G32" s="70"/>
      <c r="H32" s="60"/>
      <c r="I32" s="70"/>
      <c r="J32" s="70"/>
      <c r="K32" s="59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8</v>
      </c>
      <c r="B33" s="62">
        <v>4162800.19</v>
      </c>
      <c r="C33" s="75">
        <f t="shared" si="5"/>
        <v>38138.770000000019</v>
      </c>
      <c r="D33" s="42">
        <f t="shared" si="6"/>
        <v>9.1618065386895303E-3</v>
      </c>
      <c r="E33" s="40">
        <v>4200938.96</v>
      </c>
      <c r="F33" s="75"/>
      <c r="G33" s="42"/>
      <c r="H33" s="61"/>
      <c r="I33" s="75"/>
      <c r="J33" s="42"/>
      <c r="K33" s="62"/>
      <c r="Y33" s="2"/>
      <c r="Z33" s="2"/>
      <c r="AA33" s="2"/>
      <c r="AB33" s="2"/>
      <c r="AC33" s="1"/>
      <c r="AD33" s="1"/>
      <c r="AE33" s="1"/>
      <c r="AF33" s="1"/>
    </row>
    <row r="34" spans="1:32" ht="42.75" customHeight="1" x14ac:dyDescent="0.25">
      <c r="A34" s="37" t="s">
        <v>9</v>
      </c>
      <c r="B34" s="62">
        <v>2927465.62</v>
      </c>
      <c r="C34" s="75">
        <f t="shared" si="5"/>
        <v>33574.120000000112</v>
      </c>
      <c r="D34" s="42">
        <f t="shared" si="6"/>
        <v>1.1468664147796246E-2</v>
      </c>
      <c r="E34" s="40">
        <v>2961039.74</v>
      </c>
      <c r="F34" s="75"/>
      <c r="G34" s="42"/>
      <c r="H34" s="71"/>
      <c r="I34" s="75"/>
      <c r="J34" s="42"/>
      <c r="K34" s="62"/>
      <c r="Y34" s="2"/>
      <c r="Z34" s="2"/>
      <c r="AA34" s="2"/>
      <c r="AB34" s="2"/>
      <c r="AC34" s="1"/>
      <c r="AD34" s="1"/>
      <c r="AE34" s="1"/>
      <c r="AF34" s="1"/>
    </row>
    <row r="35" spans="1:32" ht="42" customHeight="1" x14ac:dyDescent="0.25">
      <c r="A35" s="63" t="s">
        <v>52</v>
      </c>
      <c r="B35" s="114">
        <v>1606376.37</v>
      </c>
      <c r="C35" s="76">
        <f t="shared" si="5"/>
        <v>-1754.4500000001863</v>
      </c>
      <c r="D35" s="77">
        <f t="shared" si="6"/>
        <v>-1.0921786654519738E-3</v>
      </c>
      <c r="E35" s="80">
        <v>1604621.92</v>
      </c>
      <c r="F35" s="144"/>
      <c r="G35" s="145"/>
      <c r="H35" s="147"/>
      <c r="I35" s="144"/>
      <c r="J35" s="145"/>
      <c r="K35" s="148"/>
      <c r="Y35" s="2"/>
      <c r="Z35" s="2"/>
      <c r="AA35" s="2"/>
      <c r="AB35" s="2"/>
      <c r="AC35" s="1"/>
      <c r="AD35" s="1"/>
      <c r="AE35" s="1"/>
      <c r="AF35" s="1"/>
    </row>
    <row r="36" spans="1:32" ht="30.75" customHeight="1" x14ac:dyDescent="0.25">
      <c r="A36" s="37" t="s">
        <v>26</v>
      </c>
      <c r="B36" s="84">
        <v>3684016.94</v>
      </c>
      <c r="C36" s="75">
        <f t="shared" si="5"/>
        <v>102073.24000000022</v>
      </c>
      <c r="D36" s="42">
        <f t="shared" si="6"/>
        <v>2.770704957724766E-2</v>
      </c>
      <c r="E36" s="40">
        <v>3786090.18</v>
      </c>
      <c r="F36" s="75"/>
      <c r="G36" s="42"/>
      <c r="H36" s="105"/>
      <c r="I36" s="75"/>
      <c r="J36" s="42"/>
      <c r="K36" s="84"/>
      <c r="M36" s="18"/>
      <c r="Y36" s="2"/>
      <c r="Z36" s="2"/>
      <c r="AA36" s="2"/>
      <c r="AB36" s="2"/>
      <c r="AC36" s="1"/>
      <c r="AD36" s="1"/>
      <c r="AE36" s="1"/>
      <c r="AF36" s="1"/>
    </row>
    <row r="37" spans="1:32" ht="42.75" customHeight="1" x14ac:dyDescent="0.25">
      <c r="A37" s="37" t="s">
        <v>12</v>
      </c>
      <c r="B37" s="84"/>
      <c r="C37" s="61">
        <f t="shared" si="5"/>
        <v>0</v>
      </c>
      <c r="D37" s="64" t="e">
        <f t="shared" si="6"/>
        <v>#DIV/0!</v>
      </c>
      <c r="E37" s="61"/>
      <c r="F37" s="61"/>
      <c r="G37" s="64"/>
      <c r="H37" s="75"/>
      <c r="I37" s="61"/>
      <c r="J37" s="64"/>
      <c r="K37" s="84"/>
      <c r="Y37" s="2"/>
      <c r="Z37" s="2"/>
      <c r="AA37" s="2"/>
      <c r="AB37" s="2"/>
      <c r="AC37" s="1"/>
      <c r="AD37" s="1"/>
      <c r="AE37" s="1"/>
      <c r="AF37" s="1"/>
    </row>
    <row r="38" spans="1:32" ht="43.5" customHeight="1" x14ac:dyDescent="0.25">
      <c r="A38" s="37" t="s">
        <v>17</v>
      </c>
      <c r="B38" s="84">
        <v>1845492.42</v>
      </c>
      <c r="C38" s="75">
        <f t="shared" si="5"/>
        <v>16481.070000000065</v>
      </c>
      <c r="D38" s="42">
        <f t="shared" si="6"/>
        <v>8.9304457831368752E-3</v>
      </c>
      <c r="E38" s="75">
        <v>1861973.49</v>
      </c>
      <c r="F38" s="75"/>
      <c r="G38" s="42"/>
      <c r="H38" s="75"/>
      <c r="I38" s="75"/>
      <c r="J38" s="42"/>
      <c r="K38" s="84"/>
      <c r="Y38" s="2"/>
      <c r="Z38" s="2"/>
      <c r="AA38" s="2"/>
      <c r="AB38" s="2"/>
      <c r="AC38" s="1"/>
      <c r="AD38" s="1"/>
      <c r="AE38" s="1"/>
      <c r="AF38" s="1"/>
    </row>
    <row r="39" spans="1:32" ht="30.75" customHeight="1" x14ac:dyDescent="0.25">
      <c r="A39" s="37" t="s">
        <v>19</v>
      </c>
      <c r="B39" s="84">
        <v>2338958.79</v>
      </c>
      <c r="C39" s="75">
        <f t="shared" si="5"/>
        <v>89451.459999999963</v>
      </c>
      <c r="D39" s="42">
        <f t="shared" si="6"/>
        <v>3.8244136828079797E-2</v>
      </c>
      <c r="E39" s="40">
        <v>2428410.25</v>
      </c>
      <c r="F39" s="75"/>
      <c r="G39" s="42"/>
      <c r="H39" s="75"/>
      <c r="I39" s="75"/>
      <c r="J39" s="42"/>
      <c r="K39" s="84"/>
      <c r="Y39" s="2"/>
      <c r="Z39" s="2"/>
      <c r="AA39" s="2"/>
      <c r="AB39" s="2"/>
      <c r="AC39" s="1"/>
      <c r="AD39" s="1"/>
      <c r="AE39" s="1"/>
      <c r="AF39" s="1"/>
    </row>
    <row r="40" spans="1:32" ht="31.5" customHeight="1" x14ac:dyDescent="0.25">
      <c r="A40" s="37" t="s">
        <v>20</v>
      </c>
      <c r="B40" s="84">
        <v>1882410.83</v>
      </c>
      <c r="C40" s="75">
        <f t="shared" si="5"/>
        <v>85299.069999999832</v>
      </c>
      <c r="D40" s="42">
        <f t="shared" si="6"/>
        <v>4.5313737384309369E-2</v>
      </c>
      <c r="E40" s="40">
        <v>1967709.9</v>
      </c>
      <c r="F40" s="75"/>
      <c r="G40" s="42"/>
      <c r="H40" s="75"/>
      <c r="I40" s="75"/>
      <c r="J40" s="42"/>
      <c r="K40" s="84"/>
      <c r="Y40" s="2"/>
      <c r="Z40" s="2"/>
      <c r="AA40" s="2"/>
      <c r="AB40" s="2"/>
      <c r="AC40" s="1"/>
      <c r="AD40" s="1"/>
      <c r="AE40" s="1"/>
      <c r="AF40" s="1"/>
    </row>
    <row r="41" spans="1:32" ht="30.75" customHeight="1" x14ac:dyDescent="0.25">
      <c r="A41" s="37" t="s">
        <v>43</v>
      </c>
      <c r="B41" s="84">
        <v>475518.19</v>
      </c>
      <c r="C41" s="75">
        <f t="shared" si="5"/>
        <v>4518.0999999999767</v>
      </c>
      <c r="D41" s="42">
        <f t="shared" si="6"/>
        <v>9.5014241200740961E-3</v>
      </c>
      <c r="E41" s="40">
        <v>480036.29</v>
      </c>
      <c r="F41" s="75"/>
      <c r="G41" s="42"/>
      <c r="H41" s="75"/>
      <c r="I41" s="75"/>
      <c r="J41" s="42"/>
      <c r="K41" s="84"/>
      <c r="Y41" s="2"/>
      <c r="Z41" s="2"/>
      <c r="AA41" s="2"/>
      <c r="AB41" s="2"/>
      <c r="AC41" s="1"/>
      <c r="AD41" s="1"/>
      <c r="AE41" s="1"/>
      <c r="AF41" s="1"/>
    </row>
    <row r="42" spans="1:32" ht="31.5" customHeight="1" x14ac:dyDescent="0.25">
      <c r="A42" s="37" t="s">
        <v>22</v>
      </c>
      <c r="B42" s="84">
        <v>1837214.7</v>
      </c>
      <c r="C42" s="75">
        <f t="shared" si="5"/>
        <v>18367.729999999981</v>
      </c>
      <c r="D42" s="42">
        <f t="shared" si="6"/>
        <v>9.9975958171900012E-3</v>
      </c>
      <c r="E42" s="40">
        <v>1855582.43</v>
      </c>
      <c r="F42" s="75"/>
      <c r="G42" s="42"/>
      <c r="H42" s="75"/>
      <c r="I42" s="75"/>
      <c r="J42" s="42"/>
      <c r="K42" s="84"/>
      <c r="Y42" s="2"/>
      <c r="Z42" s="2"/>
      <c r="AA42" s="2"/>
      <c r="AB42" s="2"/>
      <c r="AC42" s="1"/>
      <c r="AD42" s="1"/>
      <c r="AE42" s="1"/>
      <c r="AF42" s="1"/>
    </row>
    <row r="43" spans="1:32" s="28" customFormat="1" ht="42.75" customHeight="1" x14ac:dyDescent="0.25">
      <c r="A43" s="81" t="s">
        <v>46</v>
      </c>
      <c r="B43" s="84">
        <v>878805.16</v>
      </c>
      <c r="C43" s="78">
        <f t="shared" si="5"/>
        <v>9505.2999999999302</v>
      </c>
      <c r="D43" s="79">
        <f t="shared" si="6"/>
        <v>1.0816163164085119E-2</v>
      </c>
      <c r="E43" s="92">
        <v>888310.46</v>
      </c>
      <c r="F43" s="78"/>
      <c r="G43" s="79"/>
      <c r="H43" s="78"/>
      <c r="I43" s="78"/>
      <c r="J43" s="79"/>
      <c r="K43" s="84"/>
      <c r="Y43" s="30"/>
      <c r="Z43" s="30"/>
      <c r="AA43" s="30"/>
      <c r="AB43" s="30"/>
    </row>
    <row r="44" spans="1:32" s="28" customFormat="1" ht="42.75" customHeight="1" x14ac:dyDescent="0.25">
      <c r="A44" s="81" t="s">
        <v>63</v>
      </c>
      <c r="B44" s="84">
        <v>508533.98</v>
      </c>
      <c r="C44" s="78">
        <f t="shared" si="5"/>
        <v>5222.6600000000326</v>
      </c>
      <c r="D44" s="79">
        <f t="shared" si="6"/>
        <v>1.0270031512938493E-2</v>
      </c>
      <c r="E44" s="92">
        <v>513756.64</v>
      </c>
      <c r="F44" s="78"/>
      <c r="G44" s="79"/>
      <c r="H44" s="78"/>
      <c r="I44" s="78"/>
      <c r="J44" s="79"/>
      <c r="K44" s="84"/>
      <c r="Y44" s="30"/>
      <c r="Z44" s="30"/>
      <c r="AA44" s="30"/>
      <c r="AB44" s="30"/>
    </row>
    <row r="45" spans="1:32" s="28" customFormat="1" ht="42.75" customHeight="1" x14ac:dyDescent="0.25">
      <c r="A45" s="81" t="s">
        <v>65</v>
      </c>
      <c r="B45" s="84">
        <v>3067063.85</v>
      </c>
      <c r="C45" s="78">
        <f t="shared" si="5"/>
        <v>30432.310000000056</v>
      </c>
      <c r="D45" s="79">
        <f t="shared" si="6"/>
        <v>9.9222942489443303E-3</v>
      </c>
      <c r="E45" s="107">
        <v>3097496.16</v>
      </c>
      <c r="F45" s="78"/>
      <c r="G45" s="79"/>
      <c r="H45" s="78"/>
      <c r="I45" s="78"/>
      <c r="J45" s="79"/>
      <c r="K45" s="84"/>
      <c r="Y45" s="30"/>
      <c r="Z45" s="30"/>
      <c r="AA45" s="30"/>
      <c r="AB45" s="30"/>
    </row>
    <row r="46" spans="1:32" s="28" customFormat="1" ht="42.75" customHeight="1" x14ac:dyDescent="0.25">
      <c r="A46" s="81" t="s">
        <v>66</v>
      </c>
      <c r="B46" s="84">
        <v>622807.46</v>
      </c>
      <c r="C46" s="78">
        <f t="shared" si="5"/>
        <v>8619.6600000000326</v>
      </c>
      <c r="D46" s="79">
        <f t="shared" si="6"/>
        <v>1.3840007632535477E-2</v>
      </c>
      <c r="E46" s="107">
        <v>631427.12</v>
      </c>
      <c r="F46" s="78"/>
      <c r="G46" s="79"/>
      <c r="H46" s="78"/>
      <c r="I46" s="78"/>
      <c r="J46" s="79"/>
      <c r="K46" s="84"/>
      <c r="Y46" s="30"/>
      <c r="Z46" s="30"/>
      <c r="AA46" s="30"/>
      <c r="AB46" s="30"/>
    </row>
    <row r="47" spans="1:32" ht="42.75" customHeight="1" x14ac:dyDescent="0.25">
      <c r="A47" s="89" t="s">
        <v>18</v>
      </c>
      <c r="B47" s="84">
        <v>1305268.01</v>
      </c>
      <c r="C47" s="87">
        <f t="shared" si="5"/>
        <v>19277.729999999981</v>
      </c>
      <c r="D47" s="88">
        <f t="shared" ref="D47:D55" si="7">C47/B47</f>
        <v>1.4769173727011038E-2</v>
      </c>
      <c r="E47" s="40">
        <v>1324545.74</v>
      </c>
      <c r="F47" s="87"/>
      <c r="G47" s="88"/>
      <c r="H47" s="75"/>
      <c r="I47" s="87"/>
      <c r="J47" s="88"/>
      <c r="K47" s="84"/>
      <c r="Y47" s="2"/>
      <c r="Z47" s="2"/>
      <c r="AA47" s="2"/>
      <c r="AB47" s="2"/>
      <c r="AC47" s="1"/>
      <c r="AD47" s="1"/>
      <c r="AE47" s="1"/>
      <c r="AF47" s="1"/>
    </row>
    <row r="48" spans="1:32" ht="31.5" customHeight="1" x14ac:dyDescent="0.25">
      <c r="A48" s="37" t="s">
        <v>23</v>
      </c>
      <c r="B48" s="84">
        <v>1620222.68</v>
      </c>
      <c r="C48" s="75">
        <f t="shared" si="5"/>
        <v>16127.229999999981</v>
      </c>
      <c r="D48" s="42">
        <f t="shared" si="7"/>
        <v>9.9537120416065168E-3</v>
      </c>
      <c r="E48" s="40">
        <v>1636349.91</v>
      </c>
      <c r="F48" s="75"/>
      <c r="G48" s="42"/>
      <c r="H48" s="75"/>
      <c r="I48" s="75"/>
      <c r="J48" s="42"/>
      <c r="K48" s="84"/>
      <c r="Y48" s="2"/>
      <c r="Z48" s="2"/>
      <c r="AA48" s="2"/>
      <c r="AB48" s="2"/>
      <c r="AC48" s="1"/>
      <c r="AD48" s="1"/>
      <c r="AE48" s="1"/>
      <c r="AF48" s="1"/>
    </row>
    <row r="49" spans="1:32" ht="31.5" customHeight="1" x14ac:dyDescent="0.25">
      <c r="A49" s="89" t="s">
        <v>40</v>
      </c>
      <c r="B49" s="83">
        <v>207109.04</v>
      </c>
      <c r="C49" s="87">
        <f t="shared" si="5"/>
        <v>6801.7099999999919</v>
      </c>
      <c r="D49" s="88">
        <f t="shared" si="7"/>
        <v>3.284120287554803E-2</v>
      </c>
      <c r="E49" s="40">
        <v>213910.75</v>
      </c>
      <c r="F49" s="87"/>
      <c r="G49" s="88"/>
      <c r="H49" s="87"/>
      <c r="I49" s="87"/>
      <c r="J49" s="88"/>
      <c r="K49" s="83"/>
      <c r="Y49" s="2"/>
      <c r="Z49" s="2"/>
      <c r="AA49" s="2"/>
      <c r="AB49" s="2"/>
      <c r="AC49" s="1"/>
      <c r="AD49" s="1"/>
      <c r="AE49" s="1"/>
      <c r="AF49" s="1"/>
    </row>
    <row r="50" spans="1:32" ht="31.5" customHeight="1" x14ac:dyDescent="0.25">
      <c r="A50" s="89" t="s">
        <v>39</v>
      </c>
      <c r="B50" s="84">
        <v>164172.94</v>
      </c>
      <c r="C50" s="87">
        <f t="shared" si="5"/>
        <v>3615.2999999999884</v>
      </c>
      <c r="D50" s="88">
        <f t="shared" si="7"/>
        <v>2.2021290475762866E-2</v>
      </c>
      <c r="E50" s="92">
        <v>167788.24</v>
      </c>
      <c r="F50" s="87"/>
      <c r="G50" s="88"/>
      <c r="H50" s="87"/>
      <c r="I50" s="87"/>
      <c r="J50" s="88"/>
      <c r="K50" s="84"/>
      <c r="Y50" s="2"/>
      <c r="Z50" s="2"/>
      <c r="AA50" s="2"/>
      <c r="AB50" s="2"/>
      <c r="AC50" s="1"/>
      <c r="AD50" s="1"/>
      <c r="AE50" s="1"/>
      <c r="AF50" s="1"/>
    </row>
    <row r="51" spans="1:32" ht="43.5" customHeight="1" x14ac:dyDescent="0.25">
      <c r="A51" s="37" t="s">
        <v>41</v>
      </c>
      <c r="B51" s="84">
        <v>180719.24</v>
      </c>
      <c r="C51" s="75">
        <f t="shared" si="5"/>
        <v>3823.6100000000151</v>
      </c>
      <c r="D51" s="42">
        <f t="shared" si="7"/>
        <v>2.1157736165778561E-2</v>
      </c>
      <c r="E51" s="40">
        <v>184542.85</v>
      </c>
      <c r="F51" s="75"/>
      <c r="G51" s="42"/>
      <c r="H51" s="75"/>
      <c r="I51" s="75"/>
      <c r="J51" s="42"/>
      <c r="K51" s="84"/>
      <c r="Y51" s="2"/>
      <c r="Z51" s="2"/>
      <c r="AA51" s="2"/>
      <c r="AB51" s="2"/>
      <c r="AC51" s="1"/>
      <c r="AD51" s="1"/>
      <c r="AE51" s="1"/>
      <c r="AF51" s="1"/>
    </row>
    <row r="52" spans="1:32" ht="30.75" customHeight="1" x14ac:dyDescent="0.25">
      <c r="A52" s="37" t="s">
        <v>45</v>
      </c>
      <c r="B52" s="84">
        <v>1673806.76</v>
      </c>
      <c r="C52" s="75">
        <f t="shared" si="5"/>
        <v>17697.510000000009</v>
      </c>
      <c r="D52" s="42">
        <f t="shared" si="7"/>
        <v>1.0573209777214671E-2</v>
      </c>
      <c r="E52" s="40">
        <v>1691504.27</v>
      </c>
      <c r="F52" s="75"/>
      <c r="G52" s="42"/>
      <c r="H52" s="75"/>
      <c r="I52" s="75"/>
      <c r="J52" s="42"/>
      <c r="K52" s="84"/>
      <c r="Y52" s="2"/>
      <c r="Z52" s="2"/>
      <c r="AA52" s="2"/>
      <c r="AB52" s="2"/>
      <c r="AC52" s="1"/>
      <c r="AD52" s="1"/>
      <c r="AE52" s="1"/>
      <c r="AF52" s="1"/>
    </row>
    <row r="53" spans="1:32" ht="39.75" customHeight="1" x14ac:dyDescent="0.25">
      <c r="A53" s="37" t="s">
        <v>44</v>
      </c>
      <c r="B53" s="84">
        <v>4995145.26</v>
      </c>
      <c r="C53" s="75">
        <f t="shared" si="5"/>
        <v>52484.580000000075</v>
      </c>
      <c r="D53" s="42">
        <f t="shared" si="7"/>
        <v>1.0507117865076876E-2</v>
      </c>
      <c r="E53" s="40">
        <v>5047629.84</v>
      </c>
      <c r="F53" s="75"/>
      <c r="G53" s="42"/>
      <c r="H53" s="75"/>
      <c r="I53" s="75"/>
      <c r="J53" s="42"/>
      <c r="K53" s="84"/>
      <c r="Y53" s="2"/>
      <c r="Z53" s="2"/>
      <c r="AA53" s="2"/>
      <c r="AB53" s="2"/>
      <c r="AC53" s="1"/>
      <c r="AD53" s="1"/>
      <c r="AE53" s="1"/>
      <c r="AF53" s="1"/>
    </row>
    <row r="54" spans="1:32" ht="31.5" customHeight="1" x14ac:dyDescent="0.25">
      <c r="A54" s="37" t="s">
        <v>50</v>
      </c>
      <c r="B54" s="84">
        <v>221541.75</v>
      </c>
      <c r="C54" s="87">
        <f t="shared" si="5"/>
        <v>2098.4100000000035</v>
      </c>
      <c r="D54" s="88">
        <f t="shared" si="7"/>
        <v>9.4718489855749703E-3</v>
      </c>
      <c r="E54" s="40">
        <v>223640.16</v>
      </c>
      <c r="F54" s="87"/>
      <c r="G54" s="88"/>
      <c r="H54" s="75"/>
      <c r="I54" s="87"/>
      <c r="J54" s="88"/>
      <c r="K54" s="84"/>
      <c r="Y54" s="2"/>
      <c r="Z54" s="2"/>
      <c r="AA54" s="2"/>
      <c r="AB54" s="2"/>
      <c r="AC54" s="1"/>
      <c r="AD54" s="1"/>
      <c r="AE54" s="1"/>
      <c r="AF54" s="1"/>
    </row>
    <row r="55" spans="1:32" ht="43.5" customHeight="1" x14ac:dyDescent="0.25">
      <c r="A55" s="37" t="s">
        <v>48</v>
      </c>
      <c r="B55" s="84">
        <v>536288.01</v>
      </c>
      <c r="C55" s="75">
        <f t="shared" si="5"/>
        <v>5362.2399999999907</v>
      </c>
      <c r="D55" s="42">
        <f t="shared" si="7"/>
        <v>9.99880642492826E-3</v>
      </c>
      <c r="E55" s="40">
        <v>541650.25</v>
      </c>
      <c r="F55" s="75"/>
      <c r="G55" s="42"/>
      <c r="H55" s="75"/>
      <c r="I55" s="75"/>
      <c r="J55" s="42"/>
      <c r="K55" s="84"/>
      <c r="Y55" s="2"/>
      <c r="Z55" s="2"/>
      <c r="AA55" s="2"/>
      <c r="AB55" s="2"/>
      <c r="AC55" s="1"/>
      <c r="AD55" s="1"/>
      <c r="AE55" s="1"/>
      <c r="AF55" s="1"/>
    </row>
    <row r="56" spans="1:32" ht="30.75" customHeight="1" x14ac:dyDescent="0.25">
      <c r="A56" s="37" t="s">
        <v>42</v>
      </c>
      <c r="B56" s="83">
        <v>2056394.62</v>
      </c>
      <c r="C56" s="75">
        <f>E56-B56</f>
        <v>21742.799999999814</v>
      </c>
      <c r="D56" s="42">
        <f>C56/B56</f>
        <v>1.05732624412331E-2</v>
      </c>
      <c r="E56" s="40">
        <v>2078137.42</v>
      </c>
      <c r="F56" s="75"/>
      <c r="G56" s="42"/>
      <c r="H56" s="75"/>
      <c r="I56" s="75"/>
      <c r="J56" s="42"/>
      <c r="K56" s="83"/>
      <c r="Y56" s="2"/>
      <c r="Z56" s="2"/>
      <c r="AA56" s="2"/>
      <c r="AB56" s="2"/>
      <c r="AC56" s="1"/>
      <c r="AD56" s="1"/>
      <c r="AE56" s="1"/>
      <c r="AF56" s="1"/>
    </row>
    <row r="57" spans="1:32" ht="31.5" customHeight="1" x14ac:dyDescent="0.25">
      <c r="A57" s="37" t="s">
        <v>21</v>
      </c>
      <c r="B57" s="84">
        <v>2989444.5</v>
      </c>
      <c r="C57" s="75">
        <f t="shared" ref="C57" si="8">E57-B57</f>
        <v>23514.069999999832</v>
      </c>
      <c r="D57" s="42">
        <f t="shared" ref="D57" si="9">C57/B57</f>
        <v>7.8656987945418724E-3</v>
      </c>
      <c r="E57" s="40">
        <v>3012958.57</v>
      </c>
      <c r="F57" s="75"/>
      <c r="G57" s="42"/>
      <c r="H57" s="75"/>
      <c r="I57" s="75"/>
      <c r="J57" s="42"/>
      <c r="K57" s="84"/>
      <c r="Y57" s="2"/>
      <c r="Z57" s="2"/>
      <c r="AA57" s="2"/>
      <c r="AB57" s="2"/>
      <c r="AC57" s="1"/>
      <c r="AD57" s="1"/>
      <c r="AE57" s="1"/>
      <c r="AF57" s="1"/>
    </row>
    <row r="58" spans="1:32" ht="9.75" customHeight="1" thickBot="1" x14ac:dyDescent="0.3">
      <c r="A58" s="43"/>
      <c r="B58" s="38"/>
      <c r="C58" s="40"/>
      <c r="D58" s="42"/>
      <c r="E58" s="39"/>
      <c r="F58" s="44"/>
      <c r="G58" s="45"/>
      <c r="H58" s="46"/>
      <c r="I58" s="47"/>
      <c r="J58" s="41"/>
      <c r="K58" s="38"/>
      <c r="M58" s="18"/>
      <c r="Y58" s="2"/>
      <c r="Z58" s="2"/>
      <c r="AA58" s="2"/>
      <c r="AB58" s="2"/>
      <c r="AC58" s="1"/>
      <c r="AD58" s="1"/>
      <c r="AE58" s="1"/>
      <c r="AF58" s="1"/>
    </row>
    <row r="59" spans="1:32" ht="24" customHeight="1" thickBot="1" x14ac:dyDescent="0.3">
      <c r="A59" s="48"/>
      <c r="B59" s="49">
        <f>SUM(B5:B57)</f>
        <v>89576074.600000024</v>
      </c>
      <c r="C59" s="51">
        <f>SUM(C5:C58)</f>
        <v>1598174.6200000013</v>
      </c>
      <c r="D59" s="50"/>
      <c r="E59" s="47">
        <f>SUM(E5:E58)</f>
        <v>91174340.609999985</v>
      </c>
      <c r="F59" s="51">
        <f>SUM(F5:F58)</f>
        <v>0</v>
      </c>
      <c r="G59" s="52"/>
      <c r="H59" s="53">
        <f>SUM(H5:H57)</f>
        <v>0</v>
      </c>
      <c r="I59" s="54">
        <f>SUM(I5:I57)</f>
        <v>0</v>
      </c>
      <c r="J59" s="50"/>
      <c r="K59" s="49">
        <f>SUM(K5:K57)</f>
        <v>0</v>
      </c>
      <c r="M59" s="18"/>
      <c r="Y59" s="2"/>
      <c r="Z59" s="2"/>
      <c r="AA59" s="2"/>
      <c r="AB59" s="2"/>
      <c r="AC59" s="1"/>
      <c r="AD59" s="1"/>
      <c r="AE59" s="1"/>
      <c r="AF59" s="1"/>
    </row>
    <row r="60" spans="1:32" ht="13.5" thickBot="1" x14ac:dyDescent="0.25">
      <c r="A60" s="31"/>
      <c r="B60" s="3"/>
      <c r="C60" s="3"/>
      <c r="D60" s="3"/>
      <c r="E60" s="3"/>
      <c r="F60" s="5"/>
      <c r="G60" s="5"/>
      <c r="H60" s="5"/>
      <c r="I60" s="5"/>
      <c r="J60" s="5"/>
      <c r="K60" s="5"/>
      <c r="M60" s="18"/>
    </row>
    <row r="61" spans="1:32" ht="12.75" customHeight="1" x14ac:dyDescent="0.2">
      <c r="A61" s="129" t="s">
        <v>53</v>
      </c>
      <c r="B61" s="130"/>
      <c r="C61" s="131"/>
      <c r="D61" s="22"/>
      <c r="E61" s="3"/>
      <c r="F61" s="26"/>
      <c r="G61" s="25"/>
      <c r="H61" s="26"/>
      <c r="I61" s="25"/>
      <c r="J61" s="25"/>
      <c r="K61" s="26"/>
      <c r="M61" s="18"/>
    </row>
    <row r="62" spans="1:32" ht="15.75" customHeight="1" thickBot="1" x14ac:dyDescent="0.25">
      <c r="A62" s="6"/>
      <c r="B62" s="7" t="s">
        <v>1</v>
      </c>
      <c r="C62" s="8" t="s">
        <v>0</v>
      </c>
      <c r="D62" s="22"/>
      <c r="E62" s="36"/>
      <c r="F62" s="27"/>
      <c r="G62" s="27"/>
      <c r="H62" s="27"/>
      <c r="I62" s="27"/>
      <c r="J62" s="27"/>
      <c r="K62" s="27"/>
      <c r="M62" s="18"/>
    </row>
    <row r="63" spans="1:32" ht="18.75" customHeight="1" thickBot="1" x14ac:dyDescent="0.25">
      <c r="A63" s="9" t="s">
        <v>51</v>
      </c>
      <c r="B63" s="21">
        <f>B59</f>
        <v>89576074.600000024</v>
      </c>
      <c r="C63" s="11"/>
      <c r="D63" s="5"/>
      <c r="E63" s="3"/>
      <c r="F63" s="140" t="s">
        <v>68</v>
      </c>
      <c r="G63" s="141"/>
      <c r="H63" s="141"/>
      <c r="I63" s="141"/>
      <c r="J63" s="141"/>
      <c r="K63" s="142"/>
    </row>
    <row r="64" spans="1:32" ht="19.5" customHeight="1" thickBot="1" x14ac:dyDescent="0.25">
      <c r="A64" s="12" t="s">
        <v>69</v>
      </c>
      <c r="B64" s="10">
        <f>E59</f>
        <v>91174340.609999985</v>
      </c>
      <c r="C64" s="13">
        <f>(B64-B63)/B63</f>
        <v>1.78425546903789E-2</v>
      </c>
      <c r="D64" s="23"/>
      <c r="E64" s="3"/>
      <c r="F64" s="134" t="s">
        <v>59</v>
      </c>
      <c r="G64" s="135"/>
      <c r="H64" s="135"/>
      <c r="I64" s="135"/>
      <c r="J64" s="135"/>
      <c r="K64" s="136"/>
    </row>
    <row r="65" spans="1:13" ht="18.75" customHeight="1" thickBot="1" x14ac:dyDescent="0.25">
      <c r="A65" s="12" t="s">
        <v>70</v>
      </c>
      <c r="B65" s="10">
        <f>H59</f>
        <v>0</v>
      </c>
      <c r="C65" s="13">
        <f>(B65-B$63)/B$63</f>
        <v>-1</v>
      </c>
      <c r="D65" s="23"/>
      <c r="E65" s="3"/>
      <c r="F65" s="122" t="s">
        <v>60</v>
      </c>
      <c r="G65" s="123"/>
      <c r="H65" s="123"/>
      <c r="I65" s="123"/>
      <c r="J65" s="123"/>
      <c r="K65" s="124"/>
      <c r="M65" s="18"/>
    </row>
    <row r="66" spans="1:13" ht="13.5" thickBot="1" x14ac:dyDescent="0.25">
      <c r="A66" s="14" t="s">
        <v>58</v>
      </c>
      <c r="B66" s="15">
        <f>K59</f>
        <v>0</v>
      </c>
      <c r="C66" s="16">
        <f>(B66-B$63)/B$63</f>
        <v>-1</v>
      </c>
      <c r="D66" s="23"/>
      <c r="E66" s="3"/>
      <c r="F66" s="137" t="s">
        <v>61</v>
      </c>
      <c r="G66" s="138"/>
      <c r="H66" s="138"/>
      <c r="I66" s="138"/>
      <c r="J66" s="138"/>
      <c r="K66" s="139"/>
    </row>
    <row r="67" spans="1:13" ht="13.5" thickBot="1" x14ac:dyDescent="0.25">
      <c r="A67" s="31"/>
      <c r="B67" s="3"/>
      <c r="C67" s="3"/>
      <c r="D67" s="3"/>
      <c r="E67" s="3"/>
      <c r="F67" s="125"/>
      <c r="G67" s="126"/>
      <c r="H67" s="126"/>
      <c r="I67" s="126"/>
      <c r="J67" s="126"/>
      <c r="K67" s="127"/>
    </row>
    <row r="68" spans="1:13" x14ac:dyDescent="0.2">
      <c r="A68" s="31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mergeCells count="10">
    <mergeCell ref="F65:K65"/>
    <mergeCell ref="F67:K67"/>
    <mergeCell ref="A1:K1"/>
    <mergeCell ref="A61:C61"/>
    <mergeCell ref="C3:E3"/>
    <mergeCell ref="F3:H3"/>
    <mergeCell ref="I3:K3"/>
    <mergeCell ref="F64:K64"/>
    <mergeCell ref="F66:K66"/>
    <mergeCell ref="F63:K6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2023-08-08T16:41:00Z</dcterms:modified>
</cp:coreProperties>
</file>