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EXTRATO ABRIL\"/>
    </mc:Choice>
  </mc:AlternateContent>
  <xr:revisionPtr revIDLastSave="0" documentId="13_ncr:1_{E3EAC037-3500-4EF7-B8AE-D0B1A69DA306}" xr6:coauthVersionLast="45" xr6:coauthVersionMax="45" xr10:uidLastSave="{00000000-0000-0000-0000-000000000000}"/>
  <bookViews>
    <workbookView xWindow="-120" yWindow="-120" windowWidth="20730" windowHeight="10830" xr2:uid="{00000000-000D-0000-FFFF-FFFF00000000}"/>
  </bookViews>
  <sheets>
    <sheet name="APRESENTAÇÃO" sheetId="1" r:id="rId1"/>
  </sheets>
  <definedNames>
    <definedName name="_xlnm.Print_Titles" localSheetId="0">APRESENTAÇÃO!$1:$1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1" l="1"/>
  <c r="C55" i="1" l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D47" i="1"/>
  <c r="C47" i="1"/>
  <c r="C46" i="1"/>
  <c r="D46" i="1" s="1"/>
  <c r="C45" i="1"/>
  <c r="D45" i="1" s="1"/>
  <c r="C44" i="1"/>
  <c r="D44" i="1" s="1"/>
  <c r="C43" i="1"/>
  <c r="D43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D31" i="1"/>
  <c r="C31" i="1"/>
  <c r="C30" i="1"/>
  <c r="D30" i="1" s="1"/>
  <c r="C29" i="1"/>
  <c r="D29" i="1" s="1"/>
  <c r="C28" i="1"/>
  <c r="D28" i="1" s="1"/>
  <c r="D27" i="1"/>
  <c r="C27" i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D19" i="1"/>
  <c r="C19" i="1"/>
  <c r="C18" i="1"/>
  <c r="D18" i="1" s="1"/>
  <c r="C17" i="1"/>
  <c r="D17" i="1" s="1"/>
  <c r="C16" i="1"/>
  <c r="D16" i="1" s="1"/>
  <c r="D15" i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H57" i="1" l="1"/>
  <c r="B57" i="1" l="1"/>
  <c r="K57" i="1" l="1"/>
  <c r="I57" i="1" l="1"/>
  <c r="E57" i="1" l="1"/>
  <c r="B64" i="1" l="1"/>
  <c r="B61" i="1"/>
  <c r="B62" i="1" l="1"/>
  <c r="C62" i="1" l="1"/>
  <c r="C64" i="1"/>
  <c r="B63" i="1"/>
  <c r="C63" i="1" s="1"/>
</calcChain>
</file>

<file path=xl/sharedStrings.xml><?xml version="1.0" encoding="utf-8"?>
<sst xmlns="http://schemas.openxmlformats.org/spreadsheetml/2006/main" count="78" uniqueCount="67">
  <si>
    <t>%</t>
  </si>
  <si>
    <t>SALDO</t>
  </si>
  <si>
    <t>RENTABILIDADE</t>
  </si>
  <si>
    <t xml:space="preserve"> </t>
  </si>
  <si>
    <t>CEF CAIXA PRÁTICO</t>
  </si>
  <si>
    <t>SICREDI-IRF M1 TÍTULOS PÚBLICOS</t>
  </si>
  <si>
    <t>CAIXA FI BRASIL IMA-B 5</t>
  </si>
  <si>
    <t>PLANNER DISPONIBILIDADE FINANCEIRA</t>
  </si>
  <si>
    <t>CAIXA FI BRASIL IDKA IPCA 2A RF LP</t>
  </si>
  <si>
    <t>CAIXA FI BRASIL MATRIZ RENDA FIXA</t>
  </si>
  <si>
    <t>BRAZILIAN GRAVEYARD</t>
  </si>
  <si>
    <t>OSASCO PROPERTIES FD INV IMOBILIÁRIO</t>
  </si>
  <si>
    <t>DISPONIBILIDADE FINANCEIRA BRADESCO</t>
  </si>
  <si>
    <t xml:space="preserve">FI RECUPERAÇÃO BRASIL RENDA FIXA </t>
  </si>
  <si>
    <t xml:space="preserve">META VALOR FIA </t>
  </si>
  <si>
    <t xml:space="preserve">GGR PRIME I FIDC </t>
  </si>
  <si>
    <t>BRADESCO FIC FI RF ALOCAÇÃO DINÂMICA</t>
  </si>
  <si>
    <t>ITAU INSTITUCIONAL ALOCAÇÃO DINAMICA</t>
  </si>
  <si>
    <t>*CAIXA FIC BRASIL GESTÃO ESTRATÉGICA</t>
  </si>
  <si>
    <t>CAIXA FIC ALOCAÇÃO MACRO MULTIMERCADO</t>
  </si>
  <si>
    <t>BB AÇÕES VALOR (A)</t>
  </si>
  <si>
    <t>BB AÇÕES RETORNO TOTAL</t>
  </si>
  <si>
    <t>BB PREV RF RET TOTAL</t>
  </si>
  <si>
    <t>BB PREV MM  ALOCAÇÃO</t>
  </si>
  <si>
    <t>CAIXA FIC BRASIL RF ATIVA LP</t>
  </si>
  <si>
    <t>AR CAPITAL FIDC IMOBILIÁRIOS I</t>
  </si>
  <si>
    <t xml:space="preserve">LEME IMA-B FI RENDA FIXA </t>
  </si>
  <si>
    <t>BB PREVID IMA-B TP</t>
  </si>
  <si>
    <t>CAIXA FI MULTIMERCADO RV30 LP</t>
  </si>
  <si>
    <t>CAIXA FIC AÇÕES MULTIGESTOR</t>
  </si>
  <si>
    <t>BB IDKA 2 TÍTULOS PÚBLICOS ART. 7°</t>
  </si>
  <si>
    <t>BB IRF M1 TÍTULOS PÚBLICOS ART 7°</t>
  </si>
  <si>
    <t>BRADESCO IRF-M1 TÍTULOS PÚBLICOS ART.7°</t>
  </si>
  <si>
    <t>ITAÚ SOBERANO IRFM 1 TÍTULOS ART. 7°</t>
  </si>
  <si>
    <t>BB FLUXO FIC RENDA FIXA ART 7° III</t>
  </si>
  <si>
    <t>BB PERFIL FIC RENDA FIXA ART. 7° III</t>
  </si>
  <si>
    <t>CEF CAIXA BRASIL FI RENDA ART. 7° III</t>
  </si>
  <si>
    <t>INCENTIVO FIDC MULTISETORIAL ART. 7°</t>
  </si>
  <si>
    <t>CEF IRFM 1 TÍTULOS PÚBLICOS ART 7° I</t>
  </si>
  <si>
    <t>BB PREVIDENCIA IPCA VII ART 7° I b</t>
  </si>
  <si>
    <t>AÇÕES ESG FIA</t>
  </si>
  <si>
    <t>AÇÕES BOLSA AMERICANA</t>
  </si>
  <si>
    <t>CAIXA FIC INSTITUCIONAL BDR NÍVEL 1</t>
  </si>
  <si>
    <t>BB PREV TP IPCA</t>
  </si>
  <si>
    <t>BB PREV XXI</t>
  </si>
  <si>
    <t xml:space="preserve"> BB PREV RF IMA--B-5</t>
  </si>
  <si>
    <t>SICREDI TAXA SELIC FIC RENDA FIXA LP</t>
  </si>
  <si>
    <t>CAIXA FI 2024 IV TP RF</t>
  </si>
  <si>
    <t>TRIGONO FLAGSHIP INSTITUCIONAL FIC BRADESCO</t>
  </si>
  <si>
    <t>FINAL 3. TRIMESTRE</t>
  </si>
  <si>
    <t>SAFRA FI MULTIMERCADO AP 24/10/22</t>
  </si>
  <si>
    <t>CAIXA FI BRASIL IRFM RF LP</t>
  </si>
  <si>
    <t xml:space="preserve">SICREDI IRFM1 APLIC </t>
  </si>
  <si>
    <t>FINAL DO 1. TRIMESTRE</t>
  </si>
  <si>
    <t>FII MACAM SHOPPING CENTERS (BTG PACTUAL)</t>
  </si>
  <si>
    <t>EVOLUÇÃO (EM RELAÇÃO AO 1º TRIMESTRE/2023)</t>
  </si>
  <si>
    <t>LME REC MULT IPCA FIDC SEM</t>
  </si>
  <si>
    <t>CAIXA FI BRASIL 2023 TP RF</t>
  </si>
  <si>
    <t xml:space="preserve">ABRIL </t>
  </si>
  <si>
    <t xml:space="preserve">MAIO </t>
  </si>
  <si>
    <t>JUNHO</t>
  </si>
  <si>
    <t xml:space="preserve">RESGATE TOTAL </t>
  </si>
  <si>
    <t>FINAL DO 2. TRIMESTRE</t>
  </si>
  <si>
    <t xml:space="preserve">ITAU INSTITUCIONAL ALOCAÇÃO DINAMICA - RESGATE TOTAL </t>
  </si>
  <si>
    <t>BB PREV RF RET TOTAL - RESGATE DE $3.000.000,00</t>
  </si>
  <si>
    <t>BB FLUXO FIC RENDA FIXA ART 7° III - APLICAÇÃO $3.000.000,00</t>
  </si>
  <si>
    <t>RESUMO FINANCEIRO - 2º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</si>
</sst>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&quot;R$&quot;\ #,##0.00"/>
    <numFmt numFmtId="166" formatCode="0.0000000000%"/>
    <numFmt numFmtId="167" formatCode="0.0000000000000000%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  <font>
      <b/>
      <sz val="10"/>
      <color rgb="FF660066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Border="1"/>
    <xf numFmtId="164" fontId="1" fillId="0" borderId="0" xfId="2" applyBorder="1"/>
    <xf numFmtId="164" fontId="0" fillId="0" borderId="0" xfId="2" applyFont="1" applyBorder="1"/>
    <xf numFmtId="14" fontId="0" fillId="0" borderId="0" xfId="0" applyNumberFormat="1" applyBorder="1"/>
    <xf numFmtId="164" fontId="2" fillId="0" borderId="0" xfId="2" applyFont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164" fontId="2" fillId="0" borderId="5" xfId="2" applyFont="1" applyBorder="1"/>
    <xf numFmtId="164" fontId="2" fillId="0" borderId="4" xfId="2" applyFont="1" applyBorder="1"/>
    <xf numFmtId="0" fontId="2" fillId="0" borderId="6" xfId="0" applyFont="1" applyFill="1" applyBorder="1"/>
    <xf numFmtId="10" fontId="2" fillId="0" borderId="4" xfId="1" applyNumberFormat="1" applyFont="1" applyBorder="1"/>
    <xf numFmtId="0" fontId="2" fillId="0" borderId="3" xfId="0" applyFont="1" applyFill="1" applyBorder="1"/>
    <xf numFmtId="164" fontId="2" fillId="0" borderId="2" xfId="2" applyFont="1" applyBorder="1"/>
    <xf numFmtId="10" fontId="2" fillId="0" borderId="1" xfId="1" applyNumberFormat="1" applyFont="1" applyBorder="1"/>
    <xf numFmtId="164" fontId="0" fillId="0" borderId="0" xfId="0" applyNumberFormat="1" applyBorder="1"/>
    <xf numFmtId="43" fontId="0" fillId="0" borderId="0" xfId="0" applyNumberFormat="1" applyBorder="1"/>
    <xf numFmtId="2" fontId="0" fillId="0" borderId="0" xfId="0" applyNumberFormat="1" applyBorder="1"/>
    <xf numFmtId="165" fontId="0" fillId="0" borderId="0" xfId="0" applyNumberFormat="1" applyBorder="1"/>
    <xf numFmtId="164" fontId="2" fillId="0" borderId="10" xfId="2" applyFont="1" applyFill="1" applyBorder="1"/>
    <xf numFmtId="0" fontId="2" fillId="0" borderId="0" xfId="0" applyFont="1" applyBorder="1" applyAlignment="1">
      <alignment horizontal="center"/>
    </xf>
    <xf numFmtId="10" fontId="2" fillId="0" borderId="0" xfId="1" applyNumberFormat="1" applyFont="1" applyBorder="1"/>
    <xf numFmtId="39" fontId="0" fillId="0" borderId="0" xfId="0" applyNumberFormat="1" applyBorder="1"/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/>
    <xf numFmtId="165" fontId="0" fillId="0" borderId="0" xfId="0" applyNumberFormat="1" applyFill="1" applyBorder="1"/>
    <xf numFmtId="164" fontId="1" fillId="0" borderId="0" xfId="2" applyFill="1" applyBorder="1"/>
    <xf numFmtId="0" fontId="0" fillId="0" borderId="0" xfId="0" applyFont="1" applyBorder="1"/>
    <xf numFmtId="164" fontId="2" fillId="0" borderId="14" xfId="2" applyFont="1" applyBorder="1" applyAlignment="1">
      <alignment horizontal="center"/>
    </xf>
    <xf numFmtId="0" fontId="2" fillId="2" borderId="14" xfId="0" applyFont="1" applyFill="1" applyBorder="1"/>
    <xf numFmtId="164" fontId="2" fillId="2" borderId="14" xfId="2" applyFont="1" applyFill="1" applyBorder="1" applyAlignment="1">
      <alignment horizontal="center"/>
    </xf>
    <xf numFmtId="164" fontId="2" fillId="2" borderId="20" xfId="2" applyFont="1" applyFill="1" applyBorder="1" applyAlignment="1">
      <alignment horizontal="center"/>
    </xf>
    <xf numFmtId="164" fontId="0" fillId="0" borderId="0" xfId="2" applyFont="1" applyFill="1" applyBorder="1"/>
    <xf numFmtId="164" fontId="7" fillId="0" borderId="11" xfId="2" applyFont="1" applyFill="1" applyBorder="1" applyAlignment="1">
      <alignment horizontal="left" wrapText="1"/>
    </xf>
    <xf numFmtId="164" fontId="7" fillId="0" borderId="18" xfId="2" applyFont="1" applyFill="1" applyBorder="1"/>
    <xf numFmtId="164" fontId="8" fillId="0" borderId="19" xfId="2" applyFont="1" applyFill="1" applyBorder="1" applyAlignment="1">
      <alignment horizontal="center"/>
    </xf>
    <xf numFmtId="164" fontId="7" fillId="0" borderId="19" xfId="2" applyFont="1" applyFill="1" applyBorder="1" applyAlignment="1">
      <alignment horizontal="center"/>
    </xf>
    <xf numFmtId="166" fontId="7" fillId="0" borderId="23" xfId="2" applyNumberFormat="1" applyFont="1" applyFill="1" applyBorder="1"/>
    <xf numFmtId="166" fontId="7" fillId="0" borderId="19" xfId="2" applyNumberFormat="1" applyFont="1" applyFill="1" applyBorder="1" applyAlignment="1">
      <alignment horizontal="center"/>
    </xf>
    <xf numFmtId="164" fontId="8" fillId="0" borderId="11" xfId="2" applyFont="1" applyFill="1" applyBorder="1" applyAlignment="1">
      <alignment horizontal="left" wrapText="1"/>
    </xf>
    <xf numFmtId="2" fontId="7" fillId="0" borderId="19" xfId="2" applyNumberFormat="1" applyFont="1" applyFill="1" applyBorder="1" applyAlignment="1">
      <alignment horizontal="center"/>
    </xf>
    <xf numFmtId="167" fontId="7" fillId="0" borderId="19" xfId="2" applyNumberFormat="1" applyFont="1" applyFill="1" applyBorder="1" applyAlignment="1">
      <alignment horizontal="center"/>
    </xf>
    <xf numFmtId="164" fontId="7" fillId="0" borderId="19" xfId="2" applyFont="1" applyFill="1" applyBorder="1"/>
    <xf numFmtId="164" fontId="7" fillId="0" borderId="10" xfId="2" applyFont="1" applyFill="1" applyBorder="1"/>
    <xf numFmtId="164" fontId="8" fillId="0" borderId="11" xfId="2" applyFont="1" applyFill="1" applyBorder="1" applyAlignment="1">
      <alignment horizontal="left"/>
    </xf>
    <xf numFmtId="43" fontId="7" fillId="0" borderId="10" xfId="2" applyNumberFormat="1" applyFont="1" applyFill="1" applyBorder="1"/>
    <xf numFmtId="166" fontId="7" fillId="0" borderId="10" xfId="2" applyNumberFormat="1" applyFont="1" applyFill="1" applyBorder="1"/>
    <xf numFmtId="40" fontId="7" fillId="0" borderId="10" xfId="2" applyNumberFormat="1" applyFont="1" applyFill="1" applyBorder="1"/>
    <xf numFmtId="164" fontId="8" fillId="0" borderId="10" xfId="2" applyFont="1" applyFill="1" applyBorder="1"/>
    <xf numFmtId="164" fontId="7" fillId="0" borderId="10" xfId="2" applyNumberFormat="1" applyFont="1" applyFill="1" applyBorder="1"/>
    <xf numFmtId="164" fontId="7" fillId="0" borderId="24" xfId="2" applyFont="1" applyFill="1" applyBorder="1"/>
    <xf numFmtId="164" fontId="7" fillId="4" borderId="26" xfId="2" applyFont="1" applyFill="1" applyBorder="1"/>
    <xf numFmtId="164" fontId="7" fillId="4" borderId="12" xfId="2" applyFont="1" applyFill="1" applyBorder="1"/>
    <xf numFmtId="164" fontId="7" fillId="4" borderId="6" xfId="2" applyFont="1" applyFill="1" applyBorder="1"/>
    <xf numFmtId="166" fontId="7" fillId="4" borderId="6" xfId="2" applyNumberFormat="1" applyFont="1" applyFill="1" applyBorder="1"/>
    <xf numFmtId="164" fontId="7" fillId="4" borderId="18" xfId="2" applyFont="1" applyFill="1" applyBorder="1" applyAlignment="1">
      <alignment horizontal="center"/>
    </xf>
    <xf numFmtId="164" fontId="7" fillId="4" borderId="19" xfId="2" applyFont="1" applyFill="1" applyBorder="1" applyAlignment="1">
      <alignment horizontal="center"/>
    </xf>
    <xf numFmtId="4" fontId="7" fillId="4" borderId="19" xfId="2" applyNumberFormat="1" applyFont="1" applyFill="1" applyBorder="1" applyAlignment="1">
      <alignment horizontal="right"/>
    </xf>
    <xf numFmtId="4" fontId="7" fillId="4" borderId="18" xfId="2" applyNumberFormat="1" applyFont="1" applyFill="1" applyBorder="1" applyAlignment="1">
      <alignment horizontal="right"/>
    </xf>
    <xf numFmtId="164" fontId="8" fillId="3" borderId="11" xfId="2" applyFont="1" applyFill="1" applyBorder="1" applyAlignment="1">
      <alignment horizontal="left" wrapText="1"/>
    </xf>
    <xf numFmtId="166" fontId="7" fillId="4" borderId="19" xfId="2" applyNumberFormat="1" applyFont="1" applyFill="1" applyBorder="1" applyAlignment="1">
      <alignment horizontal="center"/>
    </xf>
    <xf numFmtId="4" fontId="7" fillId="4" borderId="13" xfId="2" applyNumberFormat="1" applyFont="1" applyFill="1" applyBorder="1"/>
    <xf numFmtId="164" fontId="7" fillId="4" borderId="21" xfId="2" applyFont="1" applyFill="1" applyBorder="1"/>
    <xf numFmtId="4" fontId="7" fillId="4" borderId="0" xfId="0" applyNumberFormat="1" applyFont="1" applyFill="1"/>
    <xf numFmtId="164" fontId="7" fillId="4" borderId="22" xfId="2" applyFont="1" applyFill="1" applyBorder="1"/>
    <xf numFmtId="4" fontId="7" fillId="4" borderId="6" xfId="2" applyNumberFormat="1" applyFont="1" applyFill="1" applyBorder="1"/>
    <xf numFmtId="4" fontId="7" fillId="4" borderId="19" xfId="2" applyNumberFormat="1" applyFont="1" applyFill="1" applyBorder="1" applyAlignment="1">
      <alignment horizontal="center"/>
    </xf>
    <xf numFmtId="4" fontId="7" fillId="4" borderId="5" xfId="2" applyNumberFormat="1" applyFont="1" applyFill="1" applyBorder="1" applyAlignment="1">
      <alignment horizontal="right"/>
    </xf>
    <xf numFmtId="164" fontId="7" fillId="4" borderId="11" xfId="2" applyFont="1" applyFill="1" applyBorder="1" applyAlignment="1">
      <alignment horizontal="left" wrapText="1"/>
    </xf>
    <xf numFmtId="166" fontId="8" fillId="3" borderId="6" xfId="2" applyNumberFormat="1" applyFont="1" applyFill="1" applyBorder="1"/>
    <xf numFmtId="4" fontId="8" fillId="3" borderId="6" xfId="2" applyNumberFormat="1" applyFont="1" applyFill="1" applyBorder="1"/>
    <xf numFmtId="164" fontId="8" fillId="3" borderId="12" xfId="2" applyFont="1" applyFill="1" applyBorder="1"/>
    <xf numFmtId="4" fontId="7" fillId="0" borderId="19" xfId="2" applyNumberFormat="1" applyFont="1" applyFill="1" applyBorder="1" applyAlignment="1">
      <alignment horizontal="right"/>
    </xf>
    <xf numFmtId="4" fontId="8" fillId="3" borderId="19" xfId="2" applyNumberFormat="1" applyFont="1" applyFill="1" applyBorder="1" applyAlignment="1">
      <alignment horizontal="right"/>
    </xf>
    <xf numFmtId="166" fontId="8" fillId="3" borderId="19" xfId="2" applyNumberFormat="1" applyFont="1" applyFill="1" applyBorder="1" applyAlignment="1">
      <alignment horizontal="center"/>
    </xf>
    <xf numFmtId="4" fontId="9" fillId="4" borderId="19" xfId="2" applyNumberFormat="1" applyFont="1" applyFill="1" applyBorder="1" applyAlignment="1">
      <alignment horizontal="right"/>
    </xf>
    <xf numFmtId="166" fontId="9" fillId="4" borderId="19" xfId="2" applyNumberFormat="1" applyFont="1" applyFill="1" applyBorder="1" applyAlignment="1">
      <alignment horizontal="center"/>
    </xf>
    <xf numFmtId="164" fontId="8" fillId="3" borderId="18" xfId="2" applyFont="1" applyFill="1" applyBorder="1" applyAlignment="1">
      <alignment horizontal="center"/>
    </xf>
    <xf numFmtId="164" fontId="8" fillId="3" borderId="19" xfId="2" applyFont="1" applyFill="1" applyBorder="1" applyAlignment="1">
      <alignment horizontal="center"/>
    </xf>
    <xf numFmtId="4" fontId="9" fillId="4" borderId="6" xfId="2" applyNumberFormat="1" applyFont="1" applyFill="1" applyBorder="1"/>
    <xf numFmtId="166" fontId="9" fillId="4" borderId="6" xfId="2" applyNumberFormat="1" applyFont="1" applyFill="1" applyBorder="1"/>
    <xf numFmtId="164" fontId="9" fillId="4" borderId="12" xfId="2" applyFont="1" applyFill="1" applyBorder="1"/>
    <xf numFmtId="164" fontId="9" fillId="4" borderId="11" xfId="2" applyFont="1" applyFill="1" applyBorder="1" applyAlignment="1">
      <alignment horizontal="left" wrapText="1"/>
    </xf>
    <xf numFmtId="164" fontId="7" fillId="4" borderId="12" xfId="2" applyFont="1" applyFill="1" applyBorder="1" applyAlignment="1">
      <alignment vertical="center"/>
    </xf>
    <xf numFmtId="4" fontId="9" fillId="0" borderId="18" xfId="2" applyNumberFormat="1" applyFont="1" applyFill="1" applyBorder="1" applyAlignment="1">
      <alignment horizontal="right"/>
    </xf>
    <xf numFmtId="4" fontId="7" fillId="0" borderId="18" xfId="2" applyNumberFormat="1" applyFont="1" applyFill="1" applyBorder="1" applyAlignment="1">
      <alignment horizontal="right"/>
    </xf>
    <xf numFmtId="164" fontId="7" fillId="0" borderId="18" xfId="2" applyFont="1" applyFill="1" applyBorder="1" applyAlignment="1">
      <alignment horizontal="center"/>
    </xf>
    <xf numFmtId="164" fontId="7" fillId="4" borderId="18" xfId="2" applyFont="1" applyFill="1" applyBorder="1"/>
    <xf numFmtId="164" fontId="9" fillId="4" borderId="18" xfId="2" applyFont="1" applyFill="1" applyBorder="1" applyAlignment="1">
      <alignment horizontal="center"/>
    </xf>
    <xf numFmtId="4" fontId="8" fillId="3" borderId="18" xfId="2" applyNumberFormat="1" applyFont="1" applyFill="1" applyBorder="1" applyAlignment="1">
      <alignment horizontal="right"/>
    </xf>
    <xf numFmtId="4" fontId="9" fillId="0" borderId="19" xfId="2" applyNumberFormat="1" applyFont="1" applyFill="1" applyBorder="1" applyAlignment="1">
      <alignment horizontal="right"/>
    </xf>
    <xf numFmtId="166" fontId="9" fillId="0" borderId="19" xfId="2" applyNumberFormat="1" applyFont="1" applyFill="1" applyBorder="1" applyAlignment="1">
      <alignment horizontal="center"/>
    </xf>
    <xf numFmtId="164" fontId="9" fillId="0" borderId="11" xfId="2" applyFont="1" applyFill="1" applyBorder="1" applyAlignment="1">
      <alignment horizontal="left" wrapText="1"/>
    </xf>
    <xf numFmtId="4" fontId="8" fillId="3" borderId="12" xfId="2" applyNumberFormat="1" applyFont="1" applyFill="1" applyBorder="1"/>
    <xf numFmtId="164" fontId="7" fillId="4" borderId="22" xfId="2" applyFont="1" applyFill="1" applyBorder="1" applyAlignment="1">
      <alignment vertical="center"/>
    </xf>
    <xf numFmtId="4" fontId="9" fillId="4" borderId="13" xfId="2" applyNumberFormat="1" applyFont="1" applyFill="1" applyBorder="1" applyAlignment="1">
      <alignment vertical="center"/>
    </xf>
    <xf numFmtId="166" fontId="9" fillId="4" borderId="6" xfId="2" applyNumberFormat="1" applyFont="1" applyFill="1" applyBorder="1" applyAlignment="1">
      <alignment vertical="center"/>
    </xf>
    <xf numFmtId="164" fontId="7" fillId="0" borderId="12" xfId="2" applyFont="1" applyFill="1" applyBorder="1"/>
    <xf numFmtId="164" fontId="7" fillId="0" borderId="6" xfId="2" applyFont="1" applyFill="1" applyBorder="1"/>
    <xf numFmtId="164" fontId="9" fillId="0" borderId="19" xfId="2" applyFont="1" applyFill="1" applyBorder="1" applyAlignment="1">
      <alignment horizontal="center"/>
    </xf>
    <xf numFmtId="4" fontId="7" fillId="0" borderId="13" xfId="2" applyNumberFormat="1" applyFont="1" applyFill="1" applyBorder="1"/>
    <xf numFmtId="166" fontId="7" fillId="0" borderId="6" xfId="2" applyNumberFormat="1" applyFont="1" applyFill="1" applyBorder="1"/>
    <xf numFmtId="4" fontId="8" fillId="0" borderId="13" xfId="2" applyNumberFormat="1" applyFont="1" applyFill="1" applyBorder="1" applyAlignment="1">
      <alignment vertical="center"/>
    </xf>
    <xf numFmtId="166" fontId="8" fillId="0" borderId="6" xfId="2" applyNumberFormat="1" applyFont="1" applyFill="1" applyBorder="1" applyAlignment="1">
      <alignment vertical="center"/>
    </xf>
    <xf numFmtId="164" fontId="7" fillId="0" borderId="25" xfId="2" applyFont="1" applyFill="1" applyBorder="1" applyAlignment="1">
      <alignment horizontal="left" wrapText="1"/>
    </xf>
    <xf numFmtId="164" fontId="7" fillId="0" borderId="26" xfId="2" applyFont="1" applyFill="1" applyBorder="1"/>
    <xf numFmtId="164" fontId="7" fillId="0" borderId="13" xfId="2" applyFont="1" applyFill="1" applyBorder="1" applyAlignment="1">
      <alignment horizontal="right"/>
    </xf>
    <xf numFmtId="164" fontId="7" fillId="0" borderId="13" xfId="2" applyFont="1" applyFill="1" applyBorder="1"/>
    <xf numFmtId="164" fontId="7" fillId="0" borderId="6" xfId="2" applyFont="1" applyFill="1" applyBorder="1" applyAlignment="1">
      <alignment horizontal="center" vertical="center" wrapText="1"/>
    </xf>
    <xf numFmtId="4" fontId="7" fillId="0" borderId="6" xfId="2" applyNumberFormat="1" applyFont="1" applyFill="1" applyBorder="1"/>
    <xf numFmtId="164" fontId="9" fillId="0" borderId="6" xfId="2" applyFont="1" applyFill="1" applyBorder="1"/>
    <xf numFmtId="4" fontId="8" fillId="3" borderId="13" xfId="2" applyNumberFormat="1" applyFont="1" applyFill="1" applyBorder="1"/>
    <xf numFmtId="164" fontId="8" fillId="3" borderId="6" xfId="2" applyFont="1" applyFill="1" applyBorder="1"/>
    <xf numFmtId="164" fontId="8" fillId="3" borderId="6" xfId="2" applyFont="1" applyFill="1" applyBorder="1" applyAlignment="1">
      <alignment vertical="center"/>
    </xf>
    <xf numFmtId="164" fontId="8" fillId="3" borderId="11" xfId="2" applyFont="1" applyFill="1" applyBorder="1" applyAlignment="1">
      <alignment horizontal="left" vertical="center" wrapText="1"/>
    </xf>
    <xf numFmtId="164" fontId="8" fillId="3" borderId="12" xfId="2" applyFont="1" applyFill="1" applyBorder="1" applyAlignment="1">
      <alignment vertical="center"/>
    </xf>
    <xf numFmtId="4" fontId="8" fillId="3" borderId="13" xfId="2" applyNumberFormat="1" applyFont="1" applyFill="1" applyBorder="1" applyAlignment="1">
      <alignment vertical="center"/>
    </xf>
    <xf numFmtId="166" fontId="8" fillId="3" borderId="6" xfId="2" applyNumberFormat="1" applyFont="1" applyFill="1" applyBorder="1" applyAlignment="1">
      <alignment vertical="center"/>
    </xf>
    <xf numFmtId="164" fontId="8" fillId="0" borderId="6" xfId="2" applyFont="1" applyFill="1" applyBorder="1"/>
    <xf numFmtId="164" fontId="9" fillId="0" borderId="18" xfId="2" applyFont="1" applyFill="1" applyBorder="1" applyAlignment="1">
      <alignment horizontal="center"/>
    </xf>
    <xf numFmtId="164" fontId="8" fillId="3" borderId="19" xfId="2" applyFont="1" applyFill="1" applyBorder="1" applyAlignment="1">
      <alignment horizontal="right"/>
    </xf>
    <xf numFmtId="4" fontId="8" fillId="0" borderId="6" xfId="2" applyNumberFormat="1" applyFont="1" applyFill="1" applyBorder="1"/>
    <xf numFmtId="166" fontId="8" fillId="0" borderId="6" xfId="2" applyNumberFormat="1" applyFont="1" applyFill="1" applyBorder="1"/>
    <xf numFmtId="164" fontId="8" fillId="0" borderId="22" xfId="2" applyFont="1" applyFill="1" applyBorder="1"/>
    <xf numFmtId="164" fontId="8" fillId="0" borderId="12" xfId="2" applyFont="1" applyFill="1" applyBorder="1"/>
    <xf numFmtId="164" fontId="7" fillId="0" borderId="22" xfId="2" applyFont="1" applyFill="1" applyBorder="1"/>
    <xf numFmtId="4" fontId="8" fillId="0" borderId="19" xfId="2" applyNumberFormat="1" applyFont="1" applyFill="1" applyBorder="1" applyAlignment="1">
      <alignment horizontal="right"/>
    </xf>
    <xf numFmtId="166" fontId="8" fillId="0" borderId="19" xfId="2" applyNumberFormat="1" applyFont="1" applyFill="1" applyBorder="1" applyAlignment="1">
      <alignment horizontal="center"/>
    </xf>
    <xf numFmtId="164" fontId="8" fillId="0" borderId="18" xfId="2" applyFont="1" applyFill="1" applyBorder="1" applyAlignment="1">
      <alignment horizontal="center"/>
    </xf>
    <xf numFmtId="4" fontId="8" fillId="0" borderId="13" xfId="2" applyNumberFormat="1" applyFont="1" applyFill="1" applyBorder="1"/>
    <xf numFmtId="4" fontId="8" fillId="0" borderId="12" xfId="2" applyNumberFormat="1" applyFont="1" applyFill="1" applyBorder="1"/>
    <xf numFmtId="4" fontId="9" fillId="0" borderId="6" xfId="2" applyNumberFormat="1" applyFont="1" applyFill="1" applyBorder="1"/>
    <xf numFmtId="166" fontId="9" fillId="0" borderId="6" xfId="2" applyNumberFormat="1" applyFont="1" applyFill="1" applyBorder="1"/>
    <xf numFmtId="164" fontId="9" fillId="0" borderId="12" xfId="2" applyFont="1" applyFill="1" applyBorder="1"/>
    <xf numFmtId="4" fontId="7" fillId="0" borderId="5" xfId="2" applyNumberFormat="1" applyFont="1" applyFill="1" applyBorder="1" applyAlignment="1">
      <alignment horizontal="right"/>
    </xf>
    <xf numFmtId="4" fontId="8" fillId="0" borderId="18" xfId="2" applyNumberFormat="1" applyFont="1" applyFill="1" applyBorder="1" applyAlignment="1">
      <alignment horizontal="right"/>
    </xf>
    <xf numFmtId="4" fontId="7" fillId="0" borderId="5" xfId="0" applyNumberFormat="1" applyFont="1" applyFill="1" applyBorder="1"/>
    <xf numFmtId="0" fontId="2" fillId="4" borderId="1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64" fontId="2" fillId="0" borderId="17" xfId="2" applyFont="1" applyBorder="1" applyAlignment="1">
      <alignment horizontal="center"/>
    </xf>
    <xf numFmtId="164" fontId="2" fillId="0" borderId="15" xfId="2" applyFont="1" applyBorder="1" applyAlignment="1">
      <alignment horizontal="center"/>
    </xf>
    <xf numFmtId="164" fontId="2" fillId="0" borderId="16" xfId="2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15" xfId="2" quotePrefix="1" applyFont="1" applyBorder="1" applyAlignment="1">
      <alignment horizontal="center"/>
    </xf>
    <xf numFmtId="164" fontId="2" fillId="0" borderId="16" xfId="2" quotePrefix="1" applyFont="1" applyBorder="1" applyAlignment="1">
      <alignment horizontal="center"/>
    </xf>
    <xf numFmtId="0" fontId="2" fillId="4" borderId="17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164" fontId="2" fillId="4" borderId="17" xfId="2" applyFont="1" applyFill="1" applyBorder="1" applyAlignment="1">
      <alignment horizontal="center"/>
    </xf>
    <xf numFmtId="164" fontId="2" fillId="4" borderId="15" xfId="2" applyFont="1" applyFill="1" applyBorder="1" applyAlignment="1">
      <alignment horizontal="center"/>
    </xf>
    <xf numFmtId="164" fontId="2" fillId="4" borderId="16" xfId="2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FFFFCC"/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PATRIMÔNIO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702562086136985E-2"/>
          <c:y val="0.15001944075202725"/>
          <c:w val="0.92729743791386299"/>
          <c:h val="0.76066370867787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APRESENTAÇÃO!$B$60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APRESENTAÇÃO!$A$61:$A$64</c:f>
              <c:strCache>
                <c:ptCount val="4"/>
                <c:pt idx="0">
                  <c:v>FINAL DO 1. TRIMESTRE</c:v>
                </c:pt>
                <c:pt idx="1">
                  <c:v>ABRIL </c:v>
                </c:pt>
                <c:pt idx="2">
                  <c:v>MAIO </c:v>
                </c:pt>
                <c:pt idx="3">
                  <c:v>FINAL DO 2. TRIMESTRE</c:v>
                </c:pt>
              </c:strCache>
            </c:strRef>
          </c:cat>
          <c:val>
            <c:numRef>
              <c:f>APRESENTAÇÃO!$B$61:$B$64</c:f>
              <c:numCache>
                <c:formatCode>_(* #,##0.00_);_(* \(#,##0.00\);_(* "-"??_);_(@_)</c:formatCode>
                <c:ptCount val="4"/>
                <c:pt idx="0">
                  <c:v>85351066.450000003</c:v>
                </c:pt>
                <c:pt idx="1">
                  <c:v>86546102.63000001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C-47ED-A098-74D288012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86320"/>
        <c:axId val="187989456"/>
      </c:barChart>
      <c:catAx>
        <c:axId val="18798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87989456"/>
        <c:crosses val="autoZero"/>
        <c:auto val="1"/>
        <c:lblAlgn val="ctr"/>
        <c:lblOffset val="100"/>
        <c:noMultiLvlLbl val="0"/>
      </c:catAx>
      <c:valAx>
        <c:axId val="18798945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8798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3378" footer="0.31496062000003378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718037</xdr:colOff>
      <xdr:row>65</xdr:row>
      <xdr:rowOff>47625</xdr:rowOff>
    </xdr:from>
    <xdr:to>
      <xdr:col>10</xdr:col>
      <xdr:colOff>433916</xdr:colOff>
      <xdr:row>84</xdr:row>
      <xdr:rowOff>131885</xdr:rowOff>
    </xdr:to>
    <xdr:graphicFrame macro="">
      <xdr:nvGraphicFramePr>
        <xdr:cNvPr id="1025" name="Gráfic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6"/>
  <sheetViews>
    <sheetView tabSelected="1" zoomScale="60" zoomScaleNormal="60" workbookViewId="0">
      <selection activeCell="G9" sqref="G9"/>
    </sheetView>
  </sheetViews>
  <sheetFormatPr defaultColWidth="13.85546875" defaultRowHeight="12.75" x14ac:dyDescent="0.2"/>
  <cols>
    <col min="1" max="1" width="47.7109375" style="1" customWidth="1"/>
    <col min="2" max="2" width="25.28515625" style="2" customWidth="1"/>
    <col min="3" max="3" width="19.140625" style="2" customWidth="1"/>
    <col min="4" max="4" width="27.85546875" style="2" customWidth="1"/>
    <col min="5" max="5" width="19.42578125" style="2" customWidth="1"/>
    <col min="6" max="6" width="19.85546875" style="2" customWidth="1"/>
    <col min="7" max="7" width="25.85546875" style="2" customWidth="1"/>
    <col min="8" max="8" width="22" style="2" customWidth="1"/>
    <col min="9" max="9" width="26" style="2" customWidth="1"/>
    <col min="10" max="10" width="26.7109375" style="2" customWidth="1"/>
    <col min="11" max="11" width="28.5703125" style="2" customWidth="1"/>
    <col min="12" max="12" width="13.85546875" style="1" customWidth="1"/>
    <col min="13" max="13" width="16.28515625" style="1" customWidth="1"/>
    <col min="14" max="28" width="13.85546875" style="1" customWidth="1"/>
    <col min="29" max="32" width="13.85546875" style="2" customWidth="1"/>
    <col min="33" max="16384" width="13.85546875" style="1"/>
  </cols>
  <sheetData>
    <row r="1" spans="1:32" x14ac:dyDescent="0.2">
      <c r="A1" s="147" t="s">
        <v>66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32" ht="9" customHeight="1" thickBot="1" x14ac:dyDescent="0.25">
      <c r="A2" s="31"/>
      <c r="B2" s="3" t="s">
        <v>3</v>
      </c>
      <c r="C2" s="3"/>
      <c r="D2" s="3"/>
      <c r="E2" s="3"/>
      <c r="F2" s="3"/>
      <c r="G2" s="3"/>
      <c r="H2" s="3"/>
      <c r="I2" s="3"/>
      <c r="J2" s="3"/>
      <c r="K2" s="3"/>
    </row>
    <row r="3" spans="1:32" ht="13.5" thickBot="1" x14ac:dyDescent="0.25">
      <c r="A3" s="31"/>
      <c r="B3" s="32" t="s">
        <v>49</v>
      </c>
      <c r="C3" s="144" t="s">
        <v>58</v>
      </c>
      <c r="D3" s="145"/>
      <c r="E3" s="151"/>
      <c r="F3" s="144" t="s">
        <v>59</v>
      </c>
      <c r="G3" s="145"/>
      <c r="H3" s="152"/>
      <c r="I3" s="144" t="s">
        <v>60</v>
      </c>
      <c r="J3" s="145"/>
      <c r="K3" s="146"/>
      <c r="X3" s="2"/>
      <c r="Y3" s="2"/>
      <c r="Z3" s="2"/>
      <c r="AA3" s="2"/>
      <c r="AC3" s="1"/>
      <c r="AD3" s="1"/>
      <c r="AE3" s="1"/>
      <c r="AF3" s="1"/>
    </row>
    <row r="4" spans="1:32" ht="13.5" thickBot="1" x14ac:dyDescent="0.25">
      <c r="A4" s="33">
        <v>2</v>
      </c>
      <c r="B4" s="34" t="s">
        <v>1</v>
      </c>
      <c r="C4" s="34" t="s">
        <v>2</v>
      </c>
      <c r="D4" s="34" t="s">
        <v>0</v>
      </c>
      <c r="E4" s="34" t="s">
        <v>1</v>
      </c>
      <c r="F4" s="34" t="s">
        <v>2</v>
      </c>
      <c r="G4" s="34" t="s">
        <v>0</v>
      </c>
      <c r="H4" s="34" t="s">
        <v>1</v>
      </c>
      <c r="I4" s="34" t="s">
        <v>2</v>
      </c>
      <c r="J4" s="34" t="s">
        <v>0</v>
      </c>
      <c r="K4" s="35" t="s">
        <v>1</v>
      </c>
      <c r="M4" s="18"/>
      <c r="X4" s="2"/>
      <c r="Y4" s="2"/>
      <c r="Z4" s="2"/>
      <c r="AA4" s="2"/>
      <c r="AC4" s="1"/>
      <c r="AD4" s="1"/>
      <c r="AE4" s="1"/>
      <c r="AF4" s="1"/>
    </row>
    <row r="5" spans="1:32" ht="42.75" customHeight="1" x14ac:dyDescent="0.25">
      <c r="A5" s="108" t="s">
        <v>30</v>
      </c>
      <c r="B5" s="109">
        <v>6735267.7000000002</v>
      </c>
      <c r="C5" s="104">
        <f>E5-B5</f>
        <v>45620.689999999478</v>
      </c>
      <c r="D5" s="105">
        <f>C5/B5</f>
        <v>6.7734041217098881E-3</v>
      </c>
      <c r="E5" s="110">
        <v>6780888.3899999997</v>
      </c>
      <c r="F5" s="104"/>
      <c r="G5" s="105"/>
      <c r="H5" s="66"/>
      <c r="I5" s="65"/>
      <c r="J5" s="58"/>
      <c r="K5" s="55"/>
      <c r="L5" s="4"/>
      <c r="M5" s="17"/>
      <c r="Y5" s="2"/>
      <c r="Z5" s="2"/>
      <c r="AA5" s="2"/>
      <c r="AB5" s="2"/>
      <c r="AC5" s="1"/>
      <c r="AD5" s="1"/>
      <c r="AE5" s="1"/>
      <c r="AF5" s="1"/>
    </row>
    <row r="6" spans="1:32" ht="43.5" customHeight="1" x14ac:dyDescent="0.25">
      <c r="A6" s="37" t="s">
        <v>31</v>
      </c>
      <c r="B6" s="101">
        <v>3206037.99</v>
      </c>
      <c r="C6" s="104">
        <f t="shared" ref="C6:C13" si="0">E6-B6</f>
        <v>26561.619999999646</v>
      </c>
      <c r="D6" s="105">
        <f t="shared" ref="D6:D23" si="1">C6/B6</f>
        <v>8.2848737547241737E-3</v>
      </c>
      <c r="E6" s="111">
        <v>3232599.61</v>
      </c>
      <c r="F6" s="104"/>
      <c r="G6" s="105"/>
      <c r="H6" s="67"/>
      <c r="I6" s="65"/>
      <c r="J6" s="58"/>
      <c r="K6" s="101"/>
      <c r="L6" s="28"/>
      <c r="M6" s="18"/>
      <c r="X6" s="2"/>
      <c r="Y6" s="2"/>
      <c r="Z6" s="2"/>
      <c r="AA6" s="2"/>
      <c r="AC6" s="1"/>
      <c r="AD6" s="1"/>
      <c r="AE6" s="1"/>
      <c r="AF6" s="1"/>
    </row>
    <row r="7" spans="1:32" ht="43.5" customHeight="1" x14ac:dyDescent="0.25">
      <c r="A7" s="72" t="s">
        <v>32</v>
      </c>
      <c r="B7" s="87">
        <v>1143427.1100000001</v>
      </c>
      <c r="C7" s="65">
        <f t="shared" si="0"/>
        <v>9363.2999999998137</v>
      </c>
      <c r="D7" s="58">
        <f t="shared" si="1"/>
        <v>8.1888035696475771E-3</v>
      </c>
      <c r="E7" s="102">
        <v>1152790.4099999999</v>
      </c>
      <c r="F7" s="104"/>
      <c r="G7" s="105"/>
      <c r="H7" s="68"/>
      <c r="I7" s="65"/>
      <c r="J7" s="58"/>
      <c r="K7" s="87"/>
      <c r="L7" s="28"/>
      <c r="M7" s="20"/>
      <c r="Y7" s="2"/>
      <c r="Z7" s="2"/>
      <c r="AA7" s="2"/>
      <c r="AB7" s="2"/>
      <c r="AC7" s="1"/>
      <c r="AD7" s="1"/>
      <c r="AE7" s="1"/>
      <c r="AF7" s="1"/>
    </row>
    <row r="8" spans="1:32" ht="42.75" customHeight="1" x14ac:dyDescent="0.25">
      <c r="A8" s="72" t="s">
        <v>16</v>
      </c>
      <c r="B8" s="87">
        <v>3172797</v>
      </c>
      <c r="C8" s="65">
        <f t="shared" si="0"/>
        <v>43727.979999999981</v>
      </c>
      <c r="D8" s="58">
        <f t="shared" si="1"/>
        <v>1.3782154988169738E-2</v>
      </c>
      <c r="E8" s="102">
        <v>3216524.98</v>
      </c>
      <c r="F8" s="104"/>
      <c r="G8" s="105"/>
      <c r="H8" s="68"/>
      <c r="I8" s="65"/>
      <c r="J8" s="58"/>
      <c r="K8" s="87"/>
      <c r="L8" s="28"/>
      <c r="M8" s="20"/>
      <c r="Y8" s="2"/>
      <c r="Z8" s="2"/>
      <c r="AA8" s="2"/>
      <c r="AB8" s="2"/>
      <c r="AC8" s="1"/>
      <c r="AD8" s="1"/>
      <c r="AE8" s="1"/>
      <c r="AF8" s="1"/>
    </row>
    <row r="9" spans="1:32" ht="42.75" customHeight="1" x14ac:dyDescent="0.25">
      <c r="A9" s="72" t="s">
        <v>33</v>
      </c>
      <c r="B9" s="56">
        <v>378631.37</v>
      </c>
      <c r="C9" s="65">
        <f t="shared" si="0"/>
        <v>3186.9199999999837</v>
      </c>
      <c r="D9" s="58">
        <f t="shared" si="1"/>
        <v>8.416946540905957E-3</v>
      </c>
      <c r="E9" s="102">
        <v>381818.29</v>
      </c>
      <c r="F9" s="104"/>
      <c r="G9" s="105"/>
      <c r="H9" s="68"/>
      <c r="I9" s="65"/>
      <c r="J9" s="58"/>
      <c r="K9" s="56"/>
      <c r="Y9" s="2"/>
      <c r="Z9" s="2"/>
      <c r="AA9" s="2"/>
      <c r="AB9" s="2"/>
      <c r="AC9" s="1"/>
      <c r="AD9" s="1"/>
      <c r="AE9" s="1"/>
      <c r="AF9" s="1"/>
    </row>
    <row r="10" spans="1:32" ht="42" customHeight="1" x14ac:dyDescent="0.25">
      <c r="A10" s="72" t="s">
        <v>17</v>
      </c>
      <c r="B10" s="91">
        <v>3619578.73</v>
      </c>
      <c r="C10" s="65" t="e">
        <f t="shared" si="0"/>
        <v>#VALUE!</v>
      </c>
      <c r="D10" s="58" t="e">
        <f t="shared" si="1"/>
        <v>#VALUE!</v>
      </c>
      <c r="E10" s="112" t="s">
        <v>61</v>
      </c>
      <c r="F10" s="104"/>
      <c r="G10" s="105"/>
      <c r="H10" s="68"/>
      <c r="I10" s="65"/>
      <c r="J10" s="58"/>
      <c r="K10" s="91"/>
      <c r="Y10" s="2"/>
      <c r="Z10" s="2"/>
      <c r="AA10" s="2"/>
      <c r="AB10" s="2"/>
      <c r="AC10" s="1"/>
      <c r="AD10" s="1"/>
      <c r="AE10" s="1"/>
      <c r="AF10" s="1"/>
    </row>
    <row r="11" spans="1:32" ht="43.5" customHeight="1" x14ac:dyDescent="0.2">
      <c r="A11" s="118" t="s">
        <v>13</v>
      </c>
      <c r="B11" s="119">
        <v>53362.080000000002</v>
      </c>
      <c r="C11" s="120">
        <f t="shared" si="0"/>
        <v>-26026.780000000002</v>
      </c>
      <c r="D11" s="121">
        <f t="shared" si="1"/>
        <v>-0.48773923355311488</v>
      </c>
      <c r="E11" s="117">
        <v>27335.3</v>
      </c>
      <c r="F11" s="106"/>
      <c r="G11" s="107"/>
      <c r="H11" s="98"/>
      <c r="I11" s="99"/>
      <c r="J11" s="100"/>
      <c r="K11" s="87"/>
      <c r="M11" s="24"/>
      <c r="Y11" s="2"/>
      <c r="Z11" s="2"/>
      <c r="AA11" s="2"/>
      <c r="AB11" s="2"/>
      <c r="AC11" s="1"/>
      <c r="AD11" s="1"/>
      <c r="AE11" s="1"/>
      <c r="AF11" s="1"/>
    </row>
    <row r="12" spans="1:32" ht="32.25" customHeight="1" x14ac:dyDescent="0.25">
      <c r="A12" s="37" t="s">
        <v>26</v>
      </c>
      <c r="B12" s="109">
        <v>1489443.49</v>
      </c>
      <c r="C12" s="104">
        <f t="shared" si="0"/>
        <v>5996.8700000001118</v>
      </c>
      <c r="D12" s="105">
        <f t="shared" si="1"/>
        <v>4.0262487568428068E-3</v>
      </c>
      <c r="E12" s="102">
        <v>1495440.36</v>
      </c>
      <c r="F12" s="104"/>
      <c r="G12" s="105"/>
      <c r="H12" s="57"/>
      <c r="I12" s="65"/>
      <c r="J12" s="58"/>
      <c r="K12" s="55"/>
      <c r="M12" s="18"/>
      <c r="Y12" s="2"/>
      <c r="Z12" s="2"/>
      <c r="AA12" s="2"/>
      <c r="AB12" s="2"/>
      <c r="AC12" s="1"/>
      <c r="AD12" s="1"/>
      <c r="AE12" s="1"/>
      <c r="AF12" s="1"/>
    </row>
    <row r="13" spans="1:32" ht="43.5" customHeight="1" x14ac:dyDescent="0.25">
      <c r="A13" s="37" t="s">
        <v>34</v>
      </c>
      <c r="B13" s="101">
        <v>598017.23</v>
      </c>
      <c r="C13" s="104">
        <f t="shared" si="0"/>
        <v>4191867.6</v>
      </c>
      <c r="D13" s="105">
        <f t="shared" si="1"/>
        <v>7.009610074278295</v>
      </c>
      <c r="E13" s="102">
        <v>4789884.83</v>
      </c>
      <c r="F13" s="65"/>
      <c r="G13" s="58"/>
      <c r="H13" s="68"/>
      <c r="I13" s="65"/>
      <c r="J13" s="58"/>
      <c r="K13" s="56"/>
      <c r="M13" s="20"/>
      <c r="Y13" s="2"/>
      <c r="Z13" s="2"/>
      <c r="AA13" s="2"/>
      <c r="AB13" s="2"/>
      <c r="AC13" s="1"/>
      <c r="AD13" s="1"/>
      <c r="AE13" s="1"/>
      <c r="AF13" s="1"/>
    </row>
    <row r="14" spans="1:32" ht="42" customHeight="1" x14ac:dyDescent="0.25">
      <c r="A14" s="37" t="s">
        <v>35</v>
      </c>
      <c r="B14" s="101">
        <v>1092674.3</v>
      </c>
      <c r="C14" s="104">
        <f>E14-B14</f>
        <v>3012584.7</v>
      </c>
      <c r="D14" s="105">
        <f t="shared" si="1"/>
        <v>2.7570747294047275</v>
      </c>
      <c r="E14" s="102">
        <v>4105259</v>
      </c>
      <c r="F14" s="65"/>
      <c r="G14" s="58"/>
      <c r="H14" s="68"/>
      <c r="I14" s="65"/>
      <c r="J14" s="58"/>
      <c r="K14" s="56"/>
      <c r="M14" s="18"/>
      <c r="Y14" s="2"/>
      <c r="Z14" s="2"/>
      <c r="AA14" s="2"/>
      <c r="AB14" s="2"/>
      <c r="AC14" s="1"/>
      <c r="AD14" s="1"/>
      <c r="AE14" s="1"/>
      <c r="AF14" s="1"/>
    </row>
    <row r="15" spans="1:32" ht="30" customHeight="1" x14ac:dyDescent="0.25">
      <c r="A15" s="72" t="s">
        <v>4</v>
      </c>
      <c r="B15" s="56">
        <v>18305.78</v>
      </c>
      <c r="C15" s="65">
        <v>0</v>
      </c>
      <c r="D15" s="58">
        <f t="shared" si="1"/>
        <v>0</v>
      </c>
      <c r="E15" s="113">
        <v>17937.72</v>
      </c>
      <c r="F15" s="65"/>
      <c r="G15" s="58"/>
      <c r="H15" s="68"/>
      <c r="I15" s="65"/>
      <c r="J15" s="58"/>
      <c r="K15" s="56"/>
      <c r="M15" s="18"/>
      <c r="Y15" s="2"/>
      <c r="Z15" s="2"/>
      <c r="AA15" s="2"/>
      <c r="AB15" s="2"/>
      <c r="AC15" s="1"/>
      <c r="AD15" s="1"/>
      <c r="AE15" s="1"/>
      <c r="AF15" s="1"/>
    </row>
    <row r="16" spans="1:32" ht="43.5" customHeight="1" x14ac:dyDescent="0.25">
      <c r="A16" s="72" t="s">
        <v>36</v>
      </c>
      <c r="B16" s="56">
        <v>1580695.79</v>
      </c>
      <c r="C16" s="65">
        <f>E16-B16</f>
        <v>13274.429999999935</v>
      </c>
      <c r="D16" s="58">
        <f t="shared" si="1"/>
        <v>8.3978397892740218E-3</v>
      </c>
      <c r="E16" s="102">
        <v>1593970.22</v>
      </c>
      <c r="F16" s="65"/>
      <c r="G16" s="58"/>
      <c r="H16" s="68"/>
      <c r="I16" s="65"/>
      <c r="J16" s="58"/>
      <c r="K16" s="56"/>
      <c r="M16" s="17"/>
      <c r="Y16" s="2"/>
      <c r="Z16" s="2"/>
      <c r="AA16" s="2"/>
      <c r="AB16" s="2"/>
      <c r="AC16" s="1"/>
      <c r="AD16" s="1"/>
      <c r="AE16" s="1"/>
      <c r="AF16" s="1"/>
    </row>
    <row r="17" spans="1:32" ht="30.75" customHeight="1" x14ac:dyDescent="0.25">
      <c r="A17" s="72" t="s">
        <v>51</v>
      </c>
      <c r="B17" s="56">
        <v>443580.62</v>
      </c>
      <c r="C17" s="65">
        <f t="shared" ref="C17:C23" si="2">E17-B17</f>
        <v>4787.960000000021</v>
      </c>
      <c r="D17" s="58">
        <f t="shared" si="1"/>
        <v>1.0793889056740173E-2</v>
      </c>
      <c r="E17" s="114">
        <v>448368.58</v>
      </c>
      <c r="F17" s="65"/>
      <c r="G17" s="58"/>
      <c r="H17" s="68"/>
      <c r="I17" s="65"/>
      <c r="J17" s="58"/>
      <c r="K17" s="56"/>
      <c r="M17" s="17"/>
      <c r="Y17" s="2"/>
      <c r="Z17" s="2"/>
      <c r="AA17" s="2"/>
      <c r="AB17" s="2"/>
      <c r="AC17" s="1"/>
      <c r="AD17" s="1"/>
      <c r="AE17" s="1"/>
      <c r="AF17" s="1"/>
    </row>
    <row r="18" spans="1:32" ht="31.5" customHeight="1" x14ac:dyDescent="0.25">
      <c r="A18" s="63" t="s">
        <v>56</v>
      </c>
      <c r="B18" s="75">
        <v>99191.49</v>
      </c>
      <c r="C18" s="115">
        <f t="shared" si="2"/>
        <v>-316.85000000000582</v>
      </c>
      <c r="D18" s="73">
        <f t="shared" si="1"/>
        <v>-3.1943264487710164E-3</v>
      </c>
      <c r="E18" s="116">
        <v>98874.64</v>
      </c>
      <c r="F18" s="133"/>
      <c r="G18" s="126"/>
      <c r="H18" s="122"/>
      <c r="I18" s="133"/>
      <c r="J18" s="126"/>
      <c r="K18" s="128"/>
      <c r="M18" s="20"/>
      <c r="Y18" s="2"/>
      <c r="Z18" s="2"/>
      <c r="AA18" s="2"/>
      <c r="AB18" s="2"/>
      <c r="AC18" s="1"/>
      <c r="AD18" s="1"/>
      <c r="AE18" s="1"/>
      <c r="AF18" s="1"/>
    </row>
    <row r="19" spans="1:32" s="28" customFormat="1" ht="42.75" customHeight="1" x14ac:dyDescent="0.25">
      <c r="A19" s="63" t="s">
        <v>37</v>
      </c>
      <c r="B19" s="97">
        <v>32619.58</v>
      </c>
      <c r="C19" s="74">
        <f t="shared" si="2"/>
        <v>-224.46000000000276</v>
      </c>
      <c r="D19" s="73">
        <f t="shared" si="1"/>
        <v>-6.8811431661597961E-3</v>
      </c>
      <c r="E19" s="74">
        <v>32395.119999999999</v>
      </c>
      <c r="F19" s="125"/>
      <c r="G19" s="126"/>
      <c r="H19" s="125"/>
      <c r="I19" s="125"/>
      <c r="J19" s="126"/>
      <c r="K19" s="134"/>
      <c r="M19" s="29"/>
      <c r="Y19" s="30"/>
      <c r="Z19" s="30"/>
      <c r="AA19" s="30"/>
      <c r="AB19" s="30"/>
    </row>
    <row r="20" spans="1:32" ht="42.75" customHeight="1" x14ac:dyDescent="0.25">
      <c r="A20" s="37" t="s">
        <v>38</v>
      </c>
      <c r="B20" s="56">
        <v>498023.15</v>
      </c>
      <c r="C20" s="69">
        <f t="shared" si="2"/>
        <v>4170.8399999999674</v>
      </c>
      <c r="D20" s="58">
        <f t="shared" si="1"/>
        <v>8.3747914128087571E-3</v>
      </c>
      <c r="E20" s="102">
        <v>502193.99</v>
      </c>
      <c r="F20" s="113"/>
      <c r="G20" s="105"/>
      <c r="H20" s="129"/>
      <c r="I20" s="113"/>
      <c r="J20" s="105"/>
      <c r="K20" s="101"/>
      <c r="M20" s="19"/>
      <c r="Y20" s="2"/>
      <c r="Z20" s="2"/>
      <c r="AA20" s="2"/>
      <c r="AB20" s="2"/>
      <c r="AC20" s="1"/>
      <c r="AD20" s="1"/>
      <c r="AE20" s="1"/>
      <c r="AF20" s="1"/>
    </row>
    <row r="21" spans="1:32" ht="42.75" customHeight="1" x14ac:dyDescent="0.25">
      <c r="A21" s="37" t="s">
        <v>39</v>
      </c>
      <c r="B21" s="101">
        <v>163522</v>
      </c>
      <c r="C21" s="113">
        <f t="shared" si="2"/>
        <v>1471.8399999999965</v>
      </c>
      <c r="D21" s="105">
        <f t="shared" si="1"/>
        <v>9.0008683846821615E-3</v>
      </c>
      <c r="E21" s="102">
        <v>164993.84</v>
      </c>
      <c r="F21" s="113"/>
      <c r="G21" s="105"/>
      <c r="H21" s="129"/>
      <c r="I21" s="113"/>
      <c r="J21" s="105"/>
      <c r="K21" s="101"/>
      <c r="M21" s="18"/>
      <c r="Y21" s="2"/>
      <c r="Z21" s="2"/>
      <c r="AA21" s="2"/>
      <c r="AB21" s="2"/>
      <c r="AC21" s="1"/>
      <c r="AD21" s="1"/>
      <c r="AE21" s="1"/>
      <c r="AF21" s="1"/>
    </row>
    <row r="22" spans="1:32" ht="32.25" customHeight="1" x14ac:dyDescent="0.25">
      <c r="A22" s="86" t="s">
        <v>15</v>
      </c>
      <c r="B22" s="85">
        <v>512701.98</v>
      </c>
      <c r="C22" s="83">
        <f t="shared" si="2"/>
        <v>225.86999999999534</v>
      </c>
      <c r="D22" s="84">
        <f t="shared" si="1"/>
        <v>4.4054832789995342E-4</v>
      </c>
      <c r="E22" s="122">
        <v>512927.85</v>
      </c>
      <c r="F22" s="125"/>
      <c r="G22" s="126"/>
      <c r="H22" s="127"/>
      <c r="I22" s="135"/>
      <c r="J22" s="136"/>
      <c r="K22" s="137"/>
      <c r="Y22" s="2"/>
      <c r="Z22" s="2"/>
      <c r="AA22" s="2"/>
      <c r="AB22" s="2"/>
      <c r="AC22" s="1"/>
      <c r="AD22" s="1"/>
      <c r="AE22" s="1"/>
      <c r="AF22" s="1"/>
    </row>
    <row r="23" spans="1:32" ht="42.75" customHeight="1" x14ac:dyDescent="0.25">
      <c r="A23" s="37" t="s">
        <v>5</v>
      </c>
      <c r="B23" s="56">
        <v>326171.37</v>
      </c>
      <c r="C23" s="69">
        <f t="shared" si="2"/>
        <v>2726.9500000000116</v>
      </c>
      <c r="D23" s="58">
        <f t="shared" si="1"/>
        <v>8.3604824053074046E-3</v>
      </c>
      <c r="E23" s="102">
        <v>328898.32</v>
      </c>
      <c r="F23" s="113"/>
      <c r="G23" s="105"/>
      <c r="H23" s="129"/>
      <c r="I23" s="113"/>
      <c r="J23" s="105"/>
      <c r="K23" s="101"/>
      <c r="M23" s="18"/>
      <c r="Y23" s="2"/>
      <c r="Z23" s="2"/>
      <c r="AA23" s="2"/>
      <c r="AB23" s="2"/>
      <c r="AC23" s="1"/>
      <c r="AD23" s="1"/>
      <c r="AE23" s="1"/>
      <c r="AF23" s="1"/>
    </row>
    <row r="24" spans="1:32" ht="42.75" customHeight="1" x14ac:dyDescent="0.25">
      <c r="A24" s="63" t="s">
        <v>11</v>
      </c>
      <c r="B24" s="75">
        <v>301532.96999999997</v>
      </c>
      <c r="C24" s="74">
        <f>E24-B24</f>
        <v>-194.72999999998137</v>
      </c>
      <c r="D24" s="73">
        <f>C24/B24</f>
        <v>-6.4580002644480769E-4</v>
      </c>
      <c r="E24" s="74">
        <v>301338.23999999999</v>
      </c>
      <c r="F24" s="125"/>
      <c r="G24" s="126"/>
      <c r="H24" s="127"/>
      <c r="I24" s="125"/>
      <c r="J24" s="126"/>
      <c r="K24" s="128"/>
      <c r="Y24" s="2"/>
      <c r="Z24" s="2"/>
      <c r="AA24" s="2"/>
      <c r="AB24" s="2"/>
      <c r="AC24" s="1"/>
      <c r="AD24" s="1"/>
      <c r="AE24" s="1"/>
      <c r="AF24" s="1"/>
    </row>
    <row r="25" spans="1:32" ht="30.75" customHeight="1" x14ac:dyDescent="0.25">
      <c r="A25" s="37" t="s">
        <v>6</v>
      </c>
      <c r="B25" s="101">
        <v>4814101.45</v>
      </c>
      <c r="C25" s="113">
        <f t="shared" ref="C25:C53" si="3">E25-B25</f>
        <v>42616.089999999851</v>
      </c>
      <c r="D25" s="105">
        <f t="shared" ref="D25:D42" si="4">C25/B25</f>
        <v>8.8523456438583878E-3</v>
      </c>
      <c r="E25" s="102">
        <v>4856717.54</v>
      </c>
      <c r="F25" s="113"/>
      <c r="G25" s="105"/>
      <c r="H25" s="129"/>
      <c r="I25" s="113"/>
      <c r="J25" s="105"/>
      <c r="K25" s="101"/>
      <c r="M25" s="17"/>
      <c r="Y25" s="2"/>
      <c r="Z25" s="2"/>
      <c r="AA25" s="2"/>
      <c r="AB25" s="2"/>
      <c r="AC25" s="1"/>
      <c r="AD25" s="1"/>
      <c r="AE25" s="1"/>
      <c r="AF25" s="1"/>
    </row>
    <row r="26" spans="1:32" ht="32.25" customHeight="1" x14ac:dyDescent="0.25">
      <c r="A26" s="63" t="s">
        <v>25</v>
      </c>
      <c r="B26" s="81">
        <v>628851.67000000004</v>
      </c>
      <c r="C26" s="77">
        <f t="shared" si="3"/>
        <v>-1187.9000000000233</v>
      </c>
      <c r="D26" s="78">
        <f t="shared" si="4"/>
        <v>-1.8889987204773159E-3</v>
      </c>
      <c r="E26" s="82">
        <v>627663.77</v>
      </c>
      <c r="F26" s="130"/>
      <c r="G26" s="131"/>
      <c r="H26" s="39"/>
      <c r="I26" s="130"/>
      <c r="J26" s="131"/>
      <c r="K26" s="132"/>
      <c r="M26" s="18"/>
      <c r="Y26" s="2"/>
      <c r="Z26" s="2"/>
      <c r="AA26" s="2"/>
      <c r="AB26" s="2"/>
      <c r="AC26" s="1"/>
      <c r="AD26" s="1"/>
      <c r="AE26" s="1"/>
      <c r="AF26" s="1"/>
    </row>
    <row r="27" spans="1:32" ht="31.5" customHeight="1" x14ac:dyDescent="0.25">
      <c r="A27" s="63" t="s">
        <v>14</v>
      </c>
      <c r="B27" s="81">
        <v>1662114.35</v>
      </c>
      <c r="C27" s="74">
        <f t="shared" si="3"/>
        <v>-14800.40000000014</v>
      </c>
      <c r="D27" s="78">
        <f t="shared" si="4"/>
        <v>-8.9045618311400405E-3</v>
      </c>
      <c r="E27" s="124">
        <v>1647313.95</v>
      </c>
      <c r="F27" s="125"/>
      <c r="G27" s="131"/>
      <c r="H27" s="39"/>
      <c r="I27" s="125"/>
      <c r="J27" s="131"/>
      <c r="K27" s="132"/>
      <c r="M27" s="18"/>
      <c r="Y27" s="2"/>
      <c r="Z27" s="2"/>
      <c r="AA27" s="2"/>
      <c r="AB27" s="2"/>
      <c r="AC27" s="1"/>
      <c r="AD27" s="1"/>
      <c r="AE27" s="1"/>
      <c r="AF27" s="1"/>
    </row>
    <row r="28" spans="1:32" ht="31.5" customHeight="1" x14ac:dyDescent="0.25">
      <c r="A28" s="63" t="s">
        <v>10</v>
      </c>
      <c r="B28" s="81">
        <v>290322</v>
      </c>
      <c r="C28" s="77">
        <f t="shared" si="3"/>
        <v>-46451.51999999999</v>
      </c>
      <c r="D28" s="78">
        <f t="shared" si="4"/>
        <v>-0.15999999999999998</v>
      </c>
      <c r="E28" s="82">
        <v>243870.48</v>
      </c>
      <c r="F28" s="130"/>
      <c r="G28" s="131"/>
      <c r="H28" s="40"/>
      <c r="I28" s="76"/>
      <c r="J28" s="42"/>
      <c r="K28" s="90"/>
      <c r="M28" s="18"/>
      <c r="Y28" s="2"/>
      <c r="Z28" s="2"/>
      <c r="AA28" s="2"/>
      <c r="AB28" s="2"/>
      <c r="AC28" s="1"/>
      <c r="AD28" s="1"/>
      <c r="AE28" s="1"/>
      <c r="AF28" s="1"/>
    </row>
    <row r="29" spans="1:32" ht="33.75" customHeight="1" x14ac:dyDescent="0.25">
      <c r="A29" s="86" t="s">
        <v>28</v>
      </c>
      <c r="B29" s="92">
        <v>1152750.1399999999</v>
      </c>
      <c r="C29" s="79">
        <f t="shared" si="3"/>
        <v>11606.520000000019</v>
      </c>
      <c r="D29" s="80">
        <f t="shared" si="4"/>
        <v>1.0068547898853449E-2</v>
      </c>
      <c r="E29" s="40">
        <v>1164356.6599999999</v>
      </c>
      <c r="F29" s="130"/>
      <c r="G29" s="131"/>
      <c r="H29" s="39"/>
      <c r="I29" s="94"/>
      <c r="J29" s="95"/>
      <c r="K29" s="123"/>
      <c r="M29" s="18"/>
      <c r="Y29" s="2"/>
      <c r="Z29" s="2"/>
      <c r="AA29" s="2"/>
      <c r="AB29" s="2"/>
      <c r="AC29" s="1"/>
      <c r="AD29" s="1"/>
      <c r="AE29" s="1"/>
      <c r="AF29" s="1"/>
    </row>
    <row r="30" spans="1:32" ht="30.75" customHeight="1" x14ac:dyDescent="0.25">
      <c r="A30" s="96" t="s">
        <v>29</v>
      </c>
      <c r="B30" s="123">
        <v>426798.88</v>
      </c>
      <c r="C30" s="94">
        <f t="shared" si="3"/>
        <v>5705.8099999999977</v>
      </c>
      <c r="D30" s="95">
        <f t="shared" si="4"/>
        <v>1.3368849515256454E-2</v>
      </c>
      <c r="E30" s="103">
        <v>432504.69</v>
      </c>
      <c r="F30" s="130"/>
      <c r="G30" s="131"/>
      <c r="H30" s="39"/>
      <c r="I30" s="130"/>
      <c r="J30" s="131"/>
      <c r="K30" s="132"/>
      <c r="M30" s="18"/>
      <c r="Y30" s="2"/>
      <c r="Z30" s="2"/>
      <c r="AA30" s="2"/>
      <c r="AB30" s="2"/>
      <c r="AC30" s="1"/>
      <c r="AD30" s="1"/>
      <c r="AE30" s="1"/>
      <c r="AF30" s="1"/>
    </row>
    <row r="31" spans="1:32" ht="42.75" customHeight="1" x14ac:dyDescent="0.25">
      <c r="A31" s="37" t="s">
        <v>7</v>
      </c>
      <c r="B31" s="59">
        <v>6342.53</v>
      </c>
      <c r="C31" s="70">
        <f t="shared" si="3"/>
        <v>0</v>
      </c>
      <c r="D31" s="70">
        <f t="shared" si="4"/>
        <v>0</v>
      </c>
      <c r="E31" s="61">
        <v>6342.53</v>
      </c>
      <c r="F31" s="70"/>
      <c r="G31" s="70"/>
      <c r="H31" s="60"/>
      <c r="I31" s="70"/>
      <c r="J31" s="70"/>
      <c r="K31" s="59"/>
      <c r="Y31" s="2"/>
      <c r="Z31" s="2"/>
      <c r="AA31" s="2"/>
      <c r="AB31" s="2"/>
      <c r="AC31" s="1"/>
      <c r="AD31" s="1"/>
      <c r="AE31" s="1"/>
      <c r="AF31" s="1"/>
    </row>
    <row r="32" spans="1:32" ht="42.75" customHeight="1" x14ac:dyDescent="0.25">
      <c r="A32" s="37" t="s">
        <v>8</v>
      </c>
      <c r="B32" s="89">
        <v>4075753.93</v>
      </c>
      <c r="C32" s="76">
        <f t="shared" si="3"/>
        <v>29269.979999999981</v>
      </c>
      <c r="D32" s="42">
        <f t="shared" si="4"/>
        <v>7.1814885056125013E-3</v>
      </c>
      <c r="E32" s="40">
        <v>4105023.91</v>
      </c>
      <c r="F32" s="61"/>
      <c r="G32" s="64"/>
      <c r="H32" s="61"/>
      <c r="I32" s="61"/>
      <c r="J32" s="64"/>
      <c r="K32" s="62"/>
      <c r="Y32" s="2"/>
      <c r="Z32" s="2"/>
      <c r="AA32" s="2"/>
      <c r="AB32" s="2"/>
      <c r="AC32" s="1"/>
      <c r="AD32" s="1"/>
      <c r="AE32" s="1"/>
      <c r="AF32" s="1"/>
    </row>
    <row r="33" spans="1:32" ht="42.75" customHeight="1" x14ac:dyDescent="0.25">
      <c r="A33" s="37" t="s">
        <v>9</v>
      </c>
      <c r="B33" s="89">
        <v>2833468.93</v>
      </c>
      <c r="C33" s="76">
        <f t="shared" si="3"/>
        <v>25032.489999999758</v>
      </c>
      <c r="D33" s="42">
        <f t="shared" si="4"/>
        <v>8.8345736686795979E-3</v>
      </c>
      <c r="E33" s="40">
        <v>2858501.42</v>
      </c>
      <c r="F33" s="61"/>
      <c r="G33" s="64"/>
      <c r="H33" s="71"/>
      <c r="I33" s="61"/>
      <c r="J33" s="64"/>
      <c r="K33" s="62"/>
      <c r="Y33" s="2"/>
      <c r="Z33" s="2"/>
      <c r="AA33" s="2"/>
      <c r="AB33" s="2"/>
      <c r="AC33" s="1"/>
      <c r="AD33" s="1"/>
      <c r="AE33" s="1"/>
      <c r="AF33" s="1"/>
    </row>
    <row r="34" spans="1:32" ht="42" customHeight="1" x14ac:dyDescent="0.25">
      <c r="A34" s="63" t="s">
        <v>54</v>
      </c>
      <c r="B34" s="93">
        <v>1611678.73</v>
      </c>
      <c r="C34" s="77">
        <f t="shared" si="3"/>
        <v>-1906.2299999999814</v>
      </c>
      <c r="D34" s="78">
        <f t="shared" si="4"/>
        <v>-1.1827605368968177E-3</v>
      </c>
      <c r="E34" s="82">
        <v>1609772.5</v>
      </c>
      <c r="F34" s="76"/>
      <c r="G34" s="42"/>
      <c r="H34" s="138"/>
      <c r="I34" s="130"/>
      <c r="J34" s="131"/>
      <c r="K34" s="139"/>
      <c r="Y34" s="2"/>
      <c r="Z34" s="2"/>
      <c r="AA34" s="2"/>
      <c r="AB34" s="2"/>
      <c r="AC34" s="1"/>
      <c r="AD34" s="1"/>
      <c r="AE34" s="1"/>
      <c r="AF34" s="1"/>
    </row>
    <row r="35" spans="1:32" ht="30.75" customHeight="1" x14ac:dyDescent="0.25">
      <c r="A35" s="37" t="s">
        <v>27</v>
      </c>
      <c r="B35" s="89">
        <v>3383285.71</v>
      </c>
      <c r="C35" s="76">
        <f t="shared" si="3"/>
        <v>95066.240000000224</v>
      </c>
      <c r="D35" s="42">
        <f t="shared" si="4"/>
        <v>2.8098791573827865E-2</v>
      </c>
      <c r="E35" s="40">
        <v>3478351.95</v>
      </c>
      <c r="F35" s="76"/>
      <c r="G35" s="42"/>
      <c r="H35" s="140"/>
      <c r="I35" s="76"/>
      <c r="J35" s="42"/>
      <c r="K35" s="89"/>
      <c r="M35" s="18"/>
      <c r="Y35" s="2"/>
      <c r="Z35" s="2"/>
      <c r="AA35" s="2"/>
      <c r="AB35" s="2"/>
      <c r="AC35" s="1"/>
      <c r="AD35" s="1"/>
      <c r="AE35" s="1"/>
      <c r="AF35" s="1"/>
    </row>
    <row r="36" spans="1:32" ht="42.75" customHeight="1" x14ac:dyDescent="0.25">
      <c r="A36" s="37" t="s">
        <v>12</v>
      </c>
      <c r="B36" s="62">
        <v>24315.4</v>
      </c>
      <c r="C36" s="61">
        <f t="shared" si="3"/>
        <v>0</v>
      </c>
      <c r="D36" s="64">
        <f t="shared" si="4"/>
        <v>0</v>
      </c>
      <c r="E36" s="61">
        <v>24315.4</v>
      </c>
      <c r="F36" s="76"/>
      <c r="G36" s="42"/>
      <c r="H36" s="76"/>
      <c r="I36" s="76"/>
      <c r="J36" s="42"/>
      <c r="K36" s="89"/>
      <c r="Y36" s="2"/>
      <c r="Z36" s="2"/>
      <c r="AA36" s="2"/>
      <c r="AB36" s="2"/>
      <c r="AC36" s="1"/>
      <c r="AD36" s="1"/>
      <c r="AE36" s="1"/>
      <c r="AF36" s="1"/>
    </row>
    <row r="37" spans="1:32" ht="43.5" customHeight="1" x14ac:dyDescent="0.25">
      <c r="A37" s="37" t="s">
        <v>18</v>
      </c>
      <c r="B37" s="89">
        <v>1760037.24</v>
      </c>
      <c r="C37" s="76">
        <f t="shared" si="3"/>
        <v>15365.350000000093</v>
      </c>
      <c r="D37" s="42">
        <f t="shared" si="4"/>
        <v>8.7301277784327409E-3</v>
      </c>
      <c r="E37" s="76">
        <v>1775402.59</v>
      </c>
      <c r="F37" s="76"/>
      <c r="G37" s="42"/>
      <c r="H37" s="76"/>
      <c r="I37" s="76"/>
      <c r="J37" s="42"/>
      <c r="K37" s="89"/>
      <c r="Y37" s="2"/>
      <c r="Z37" s="2"/>
      <c r="AA37" s="2"/>
      <c r="AB37" s="2"/>
      <c r="AC37" s="1"/>
      <c r="AD37" s="1"/>
      <c r="AE37" s="1"/>
      <c r="AF37" s="1"/>
    </row>
    <row r="38" spans="1:32" ht="30.75" customHeight="1" x14ac:dyDescent="0.25">
      <c r="A38" s="37" t="s">
        <v>20</v>
      </c>
      <c r="B38" s="89">
        <v>2079047.84</v>
      </c>
      <c r="C38" s="76">
        <f t="shared" si="3"/>
        <v>26089.630000000121</v>
      </c>
      <c r="D38" s="42">
        <f t="shared" si="4"/>
        <v>1.2548835817072935E-2</v>
      </c>
      <c r="E38" s="40">
        <v>2105137.4700000002</v>
      </c>
      <c r="F38" s="130"/>
      <c r="G38" s="131"/>
      <c r="H38" s="130"/>
      <c r="I38" s="130"/>
      <c r="J38" s="131"/>
      <c r="K38" s="139"/>
      <c r="Y38" s="2"/>
      <c r="Z38" s="2"/>
      <c r="AA38" s="2"/>
      <c r="AB38" s="2"/>
      <c r="AC38" s="1"/>
      <c r="AD38" s="1"/>
      <c r="AE38" s="1"/>
      <c r="AF38" s="1"/>
    </row>
    <row r="39" spans="1:32" ht="31.5" customHeight="1" x14ac:dyDescent="0.25">
      <c r="A39" s="37" t="s">
        <v>21</v>
      </c>
      <c r="B39" s="89">
        <v>1707068.8</v>
      </c>
      <c r="C39" s="76">
        <f t="shared" si="3"/>
        <v>11580.449999999953</v>
      </c>
      <c r="D39" s="42">
        <f t="shared" si="4"/>
        <v>6.7838214839378193E-3</v>
      </c>
      <c r="E39" s="40">
        <v>1718649.25</v>
      </c>
      <c r="F39" s="130"/>
      <c r="G39" s="131"/>
      <c r="H39" s="130"/>
      <c r="I39" s="130"/>
      <c r="J39" s="131"/>
      <c r="K39" s="139"/>
      <c r="Y39" s="2"/>
      <c r="Z39" s="2"/>
      <c r="AA39" s="2"/>
      <c r="AB39" s="2"/>
      <c r="AC39" s="1"/>
      <c r="AD39" s="1"/>
      <c r="AE39" s="1"/>
      <c r="AF39" s="1"/>
    </row>
    <row r="40" spans="1:32" ht="30.75" customHeight="1" x14ac:dyDescent="0.25">
      <c r="A40" s="37" t="s">
        <v>45</v>
      </c>
      <c r="B40" s="89">
        <v>463662.91</v>
      </c>
      <c r="C40" s="76">
        <f t="shared" si="3"/>
        <v>4145.1100000000442</v>
      </c>
      <c r="D40" s="42">
        <f t="shared" si="4"/>
        <v>8.939921461477358E-3</v>
      </c>
      <c r="E40" s="40">
        <v>467808.02</v>
      </c>
      <c r="F40" s="76"/>
      <c r="G40" s="42"/>
      <c r="H40" s="76"/>
      <c r="I40" s="76"/>
      <c r="J40" s="42"/>
      <c r="K40" s="89"/>
      <c r="Y40" s="2"/>
      <c r="Z40" s="2"/>
      <c r="AA40" s="2"/>
      <c r="AB40" s="2"/>
      <c r="AC40" s="1"/>
      <c r="AD40" s="1"/>
      <c r="AE40" s="1"/>
      <c r="AF40" s="1"/>
    </row>
    <row r="41" spans="1:32" ht="31.5" customHeight="1" x14ac:dyDescent="0.25">
      <c r="A41" s="37" t="s">
        <v>23</v>
      </c>
      <c r="B41" s="89">
        <v>1786965.21</v>
      </c>
      <c r="C41" s="76">
        <f t="shared" si="3"/>
        <v>15521.219999999972</v>
      </c>
      <c r="D41" s="42">
        <f t="shared" si="4"/>
        <v>8.6857986451789812E-3</v>
      </c>
      <c r="E41" s="40">
        <v>1802486.43</v>
      </c>
      <c r="F41" s="76"/>
      <c r="G41" s="42"/>
      <c r="H41" s="76"/>
      <c r="I41" s="76"/>
      <c r="J41" s="42"/>
      <c r="K41" s="89"/>
      <c r="Y41" s="2"/>
      <c r="Z41" s="2"/>
      <c r="AA41" s="2"/>
      <c r="AB41" s="2"/>
      <c r="AC41" s="1"/>
      <c r="AD41" s="1"/>
      <c r="AE41" s="1"/>
      <c r="AF41" s="1"/>
    </row>
    <row r="42" spans="1:32" s="28" customFormat="1" ht="42.75" customHeight="1" x14ac:dyDescent="0.25">
      <c r="A42" s="63" t="s">
        <v>48</v>
      </c>
      <c r="B42" s="93">
        <v>763635.08</v>
      </c>
      <c r="C42" s="77">
        <f t="shared" si="3"/>
        <v>-22452.059999999939</v>
      </c>
      <c r="D42" s="78">
        <f t="shared" si="4"/>
        <v>-2.9401556565473577E-2</v>
      </c>
      <c r="E42" s="82">
        <v>741183.02</v>
      </c>
      <c r="F42" s="130"/>
      <c r="G42" s="131"/>
      <c r="H42" s="130"/>
      <c r="I42" s="130"/>
      <c r="J42" s="131"/>
      <c r="K42" s="139"/>
      <c r="Y42" s="30"/>
      <c r="Z42" s="30"/>
      <c r="AA42" s="30"/>
      <c r="AB42" s="30"/>
    </row>
    <row r="43" spans="1:32" s="28" customFormat="1" ht="30.75" customHeight="1" x14ac:dyDescent="0.25">
      <c r="A43" s="37" t="s">
        <v>43</v>
      </c>
      <c r="B43" s="89">
        <v>4205692.83</v>
      </c>
      <c r="C43" s="76">
        <f t="shared" si="3"/>
        <v>39985.990000000224</v>
      </c>
      <c r="D43" s="42">
        <f>C43/B43</f>
        <v>9.5075868867009541E-3</v>
      </c>
      <c r="E43" s="40">
        <v>4245678.82</v>
      </c>
      <c r="F43" s="76"/>
      <c r="G43" s="42"/>
      <c r="H43" s="76"/>
      <c r="I43" s="76"/>
      <c r="J43" s="42"/>
      <c r="K43" s="89"/>
      <c r="Y43" s="30"/>
      <c r="Z43" s="30"/>
      <c r="AA43" s="30"/>
      <c r="AB43" s="30"/>
    </row>
    <row r="44" spans="1:32" ht="42.75" customHeight="1" x14ac:dyDescent="0.25">
      <c r="A44" s="96" t="s">
        <v>19</v>
      </c>
      <c r="B44" s="89">
        <v>1250029.0900000001</v>
      </c>
      <c r="C44" s="94">
        <f t="shared" si="3"/>
        <v>9119.5100000000093</v>
      </c>
      <c r="D44" s="95">
        <f t="shared" ref="D44:D53" si="5">C44/B44</f>
        <v>7.2954382205617377E-3</v>
      </c>
      <c r="E44" s="40">
        <v>1259148.6000000001</v>
      </c>
      <c r="F44" s="130"/>
      <c r="G44" s="131"/>
      <c r="H44" s="130"/>
      <c r="I44" s="94"/>
      <c r="J44" s="95"/>
      <c r="K44" s="89"/>
      <c r="Y44" s="2"/>
      <c r="Z44" s="2"/>
      <c r="AA44" s="2"/>
      <c r="AB44" s="2"/>
      <c r="AC44" s="1"/>
      <c r="AD44" s="1"/>
      <c r="AE44" s="1"/>
      <c r="AF44" s="1"/>
    </row>
    <row r="45" spans="1:32" ht="31.5" customHeight="1" x14ac:dyDescent="0.25">
      <c r="A45" s="37" t="s">
        <v>24</v>
      </c>
      <c r="B45" s="89">
        <v>1553340.96</v>
      </c>
      <c r="C45" s="76">
        <f t="shared" si="3"/>
        <v>13781.959999999963</v>
      </c>
      <c r="D45" s="42">
        <f t="shared" si="5"/>
        <v>8.8724628751178768E-3</v>
      </c>
      <c r="E45" s="40">
        <v>1567122.92</v>
      </c>
      <c r="F45" s="76"/>
      <c r="G45" s="42"/>
      <c r="H45" s="76"/>
      <c r="I45" s="76"/>
      <c r="J45" s="42"/>
      <c r="K45" s="89"/>
      <c r="Y45" s="2"/>
      <c r="Z45" s="2"/>
      <c r="AA45" s="2"/>
      <c r="AB45" s="2"/>
      <c r="AC45" s="1"/>
      <c r="AD45" s="1"/>
      <c r="AE45" s="1"/>
      <c r="AF45" s="1"/>
    </row>
    <row r="46" spans="1:32" ht="31.5" customHeight="1" x14ac:dyDescent="0.25">
      <c r="A46" s="96" t="s">
        <v>41</v>
      </c>
      <c r="B46" s="88">
        <v>192036.33</v>
      </c>
      <c r="C46" s="94">
        <f t="shared" si="3"/>
        <v>2266.3100000000268</v>
      </c>
      <c r="D46" s="95">
        <f t="shared" si="5"/>
        <v>1.1801464858238162E-2</v>
      </c>
      <c r="E46" s="40">
        <v>194302.64</v>
      </c>
      <c r="F46" s="130"/>
      <c r="G46" s="131"/>
      <c r="H46" s="130"/>
      <c r="I46" s="94"/>
      <c r="J46" s="95"/>
      <c r="K46" s="88"/>
      <c r="Y46" s="2"/>
      <c r="Z46" s="2"/>
      <c r="AA46" s="2"/>
      <c r="AB46" s="2"/>
      <c r="AC46" s="1"/>
      <c r="AD46" s="1"/>
      <c r="AE46" s="1"/>
      <c r="AF46" s="1"/>
    </row>
    <row r="47" spans="1:32" ht="31.5" customHeight="1" x14ac:dyDescent="0.25">
      <c r="A47" s="63" t="s">
        <v>40</v>
      </c>
      <c r="B47" s="93">
        <v>157750.97</v>
      </c>
      <c r="C47" s="77">
        <f t="shared" si="3"/>
        <v>-863.39000000001397</v>
      </c>
      <c r="D47" s="78">
        <f t="shared" si="5"/>
        <v>-5.4731200701968047E-3</v>
      </c>
      <c r="E47" s="82">
        <v>156887.57999999999</v>
      </c>
      <c r="F47" s="76"/>
      <c r="G47" s="42"/>
      <c r="H47" s="76"/>
      <c r="I47" s="76"/>
      <c r="J47" s="42"/>
      <c r="K47" s="89"/>
      <c r="Y47" s="2"/>
      <c r="Z47" s="2"/>
      <c r="AA47" s="2"/>
      <c r="AB47" s="2"/>
      <c r="AC47" s="1"/>
      <c r="AD47" s="1"/>
      <c r="AE47" s="1"/>
      <c r="AF47" s="1"/>
    </row>
    <row r="48" spans="1:32" ht="43.5" customHeight="1" x14ac:dyDescent="0.25">
      <c r="A48" s="63" t="s">
        <v>42</v>
      </c>
      <c r="B48" s="93">
        <v>171130.74</v>
      </c>
      <c r="C48" s="77">
        <f t="shared" si="3"/>
        <v>-1122.359999999986</v>
      </c>
      <c r="D48" s="78">
        <f t="shared" si="5"/>
        <v>-6.5584944002461867E-3</v>
      </c>
      <c r="E48" s="82">
        <v>170008.38</v>
      </c>
      <c r="F48" s="76"/>
      <c r="G48" s="42"/>
      <c r="H48" s="76"/>
      <c r="I48" s="76"/>
      <c r="J48" s="42"/>
      <c r="K48" s="89"/>
      <c r="Y48" s="2"/>
      <c r="Z48" s="2"/>
      <c r="AA48" s="2"/>
      <c r="AB48" s="2"/>
      <c r="AC48" s="1"/>
      <c r="AD48" s="1"/>
      <c r="AE48" s="1"/>
      <c r="AF48" s="1"/>
    </row>
    <row r="49" spans="1:32" ht="30.75" customHeight="1" x14ac:dyDescent="0.25">
      <c r="A49" s="96" t="s">
        <v>47</v>
      </c>
      <c r="B49" s="88">
        <v>1650058.04</v>
      </c>
      <c r="C49" s="94">
        <f t="shared" si="3"/>
        <v>8456.1399999998976</v>
      </c>
      <c r="D49" s="95">
        <f t="shared" si="5"/>
        <v>5.1247530662617766E-3</v>
      </c>
      <c r="E49" s="40">
        <v>1658514.18</v>
      </c>
      <c r="F49" s="130"/>
      <c r="G49" s="131"/>
      <c r="H49" s="130"/>
      <c r="I49" s="94"/>
      <c r="J49" s="95"/>
      <c r="K49" s="88"/>
      <c r="Y49" s="2"/>
      <c r="Z49" s="2"/>
      <c r="AA49" s="2"/>
      <c r="AB49" s="2"/>
      <c r="AC49" s="1"/>
      <c r="AD49" s="1"/>
      <c r="AE49" s="1"/>
      <c r="AF49" s="1"/>
    </row>
    <row r="50" spans="1:32" ht="39.75" customHeight="1" x14ac:dyDescent="0.25">
      <c r="A50" s="37" t="s">
        <v>46</v>
      </c>
      <c r="B50" s="89">
        <v>4842687.95</v>
      </c>
      <c r="C50" s="76">
        <f t="shared" si="3"/>
        <v>42150.629999999888</v>
      </c>
      <c r="D50" s="42">
        <f t="shared" si="5"/>
        <v>8.7039739985724021E-3</v>
      </c>
      <c r="E50" s="40">
        <v>4884838.58</v>
      </c>
      <c r="F50" s="76"/>
      <c r="G50" s="42"/>
      <c r="H50" s="76"/>
      <c r="I50" s="76"/>
      <c r="J50" s="42"/>
      <c r="K50" s="89"/>
      <c r="Y50" s="2"/>
      <c r="Z50" s="2"/>
      <c r="AA50" s="2"/>
      <c r="AB50" s="2"/>
      <c r="AC50" s="1"/>
      <c r="AD50" s="1"/>
      <c r="AE50" s="1"/>
      <c r="AF50" s="1"/>
    </row>
    <row r="51" spans="1:32" ht="31.5" customHeight="1" x14ac:dyDescent="0.25">
      <c r="A51" s="37" t="s">
        <v>52</v>
      </c>
      <c r="B51" s="89">
        <v>210096.89</v>
      </c>
      <c r="C51" s="94">
        <f t="shared" si="3"/>
        <v>2138.8399999999965</v>
      </c>
      <c r="D51" s="95">
        <f t="shared" si="5"/>
        <v>1.0180255405018115E-2</v>
      </c>
      <c r="E51" s="40">
        <v>212235.73</v>
      </c>
      <c r="F51" s="94"/>
      <c r="G51" s="95"/>
      <c r="H51" s="76"/>
      <c r="I51" s="94"/>
      <c r="J51" s="95"/>
      <c r="K51" s="89"/>
      <c r="Y51" s="2"/>
      <c r="Z51" s="2"/>
      <c r="AA51" s="2"/>
      <c r="AB51" s="2"/>
      <c r="AC51" s="1"/>
      <c r="AD51" s="1"/>
      <c r="AE51" s="1"/>
      <c r="AF51" s="1"/>
    </row>
    <row r="52" spans="1:32" ht="43.5" customHeight="1" x14ac:dyDescent="0.25">
      <c r="A52" s="37" t="s">
        <v>50</v>
      </c>
      <c r="B52" s="89">
        <v>520899.25</v>
      </c>
      <c r="C52" s="76">
        <f t="shared" si="3"/>
        <v>3962.2800000000279</v>
      </c>
      <c r="D52" s="42">
        <f t="shared" si="5"/>
        <v>7.6066149068174469E-3</v>
      </c>
      <c r="E52" s="40">
        <v>524861.53</v>
      </c>
      <c r="F52" s="76"/>
      <c r="G52" s="42"/>
      <c r="H52" s="76"/>
      <c r="I52" s="76"/>
      <c r="J52" s="42"/>
      <c r="K52" s="89"/>
      <c r="Y52" s="2"/>
      <c r="Z52" s="2"/>
      <c r="AA52" s="2"/>
      <c r="AB52" s="2"/>
      <c r="AC52" s="1"/>
      <c r="AD52" s="1"/>
      <c r="AE52" s="1"/>
      <c r="AF52" s="1"/>
    </row>
    <row r="53" spans="1:32" ht="31.5" customHeight="1" x14ac:dyDescent="0.25">
      <c r="A53" s="37" t="s">
        <v>57</v>
      </c>
      <c r="B53" s="89">
        <v>7828720.0800000001</v>
      </c>
      <c r="C53" s="76">
        <f t="shared" si="3"/>
        <v>74174.580000000075</v>
      </c>
      <c r="D53" s="42">
        <f t="shared" si="5"/>
        <v>9.4746752013133758E-3</v>
      </c>
      <c r="E53" s="40">
        <v>7902894.6600000001</v>
      </c>
      <c r="F53" s="76"/>
      <c r="G53" s="42"/>
      <c r="H53" s="76"/>
      <c r="I53" s="76"/>
      <c r="J53" s="42"/>
      <c r="K53" s="89"/>
      <c r="Y53" s="2"/>
      <c r="Z53" s="2"/>
      <c r="AA53" s="2"/>
      <c r="AB53" s="2"/>
      <c r="AC53" s="1"/>
      <c r="AD53" s="1"/>
      <c r="AE53" s="1"/>
      <c r="AF53" s="1"/>
    </row>
    <row r="54" spans="1:32" ht="30.75" customHeight="1" x14ac:dyDescent="0.25">
      <c r="A54" s="96" t="s">
        <v>44</v>
      </c>
      <c r="B54" s="88">
        <v>2027210.76</v>
      </c>
      <c r="C54" s="94">
        <f>E54-B54</f>
        <v>10395.760000000009</v>
      </c>
      <c r="D54" s="95">
        <f>C54/B54</f>
        <v>5.1281101132276989E-3</v>
      </c>
      <c r="E54" s="40">
        <v>2037606.52</v>
      </c>
      <c r="F54" s="130"/>
      <c r="G54" s="131"/>
      <c r="H54" s="130"/>
      <c r="I54" s="94"/>
      <c r="J54" s="95"/>
      <c r="K54" s="88"/>
      <c r="Y54" s="2"/>
      <c r="Z54" s="2"/>
      <c r="AA54" s="2"/>
      <c r="AB54" s="2"/>
      <c r="AC54" s="1"/>
      <c r="AD54" s="1"/>
      <c r="AE54" s="1"/>
      <c r="AF54" s="1"/>
    </row>
    <row r="55" spans="1:32" ht="31.5" customHeight="1" x14ac:dyDescent="0.25">
      <c r="A55" s="37" t="s">
        <v>22</v>
      </c>
      <c r="B55" s="89">
        <v>5805630.0300000003</v>
      </c>
      <c r="C55" s="76">
        <f t="shared" ref="C55" si="6">E55-B55</f>
        <v>-2923468.81</v>
      </c>
      <c r="D55" s="42">
        <f t="shared" ref="D55" si="7">C55/B55</f>
        <v>-0.50355754584657886</v>
      </c>
      <c r="E55" s="40">
        <v>2882161.22</v>
      </c>
      <c r="F55" s="76"/>
      <c r="G55" s="42"/>
      <c r="H55" s="76"/>
      <c r="I55" s="76"/>
      <c r="J55" s="42"/>
      <c r="K55" s="89"/>
      <c r="Y55" s="2"/>
      <c r="Z55" s="2"/>
      <c r="AA55" s="2"/>
      <c r="AB55" s="2"/>
      <c r="AC55" s="1"/>
      <c r="AD55" s="1"/>
      <c r="AE55" s="1"/>
      <c r="AF55" s="1"/>
    </row>
    <row r="56" spans="1:32" ht="9.75" customHeight="1" thickBot="1" x14ac:dyDescent="0.3">
      <c r="A56" s="43"/>
      <c r="B56" s="38"/>
      <c r="C56" s="40"/>
      <c r="D56" s="42"/>
      <c r="E56" s="39"/>
      <c r="F56" s="44"/>
      <c r="G56" s="45"/>
      <c r="H56" s="46"/>
      <c r="I56" s="47"/>
      <c r="J56" s="41"/>
      <c r="K56" s="38"/>
      <c r="M56" s="18"/>
      <c r="Y56" s="2"/>
      <c r="Z56" s="2"/>
      <c r="AA56" s="2"/>
      <c r="AB56" s="2"/>
      <c r="AC56" s="1"/>
      <c r="AD56" s="1"/>
      <c r="AE56" s="1"/>
      <c r="AF56" s="1"/>
    </row>
    <row r="57" spans="1:32" ht="24" customHeight="1" thickBot="1" x14ac:dyDescent="0.3">
      <c r="A57" s="48"/>
      <c r="B57" s="49">
        <f>SUM(B5:B55)</f>
        <v>85351066.450000003</v>
      </c>
      <c r="C57" s="47" t="e">
        <f>SUM(C5:D61C56)</f>
        <v>#NAME?</v>
      </c>
      <c r="D57" s="50"/>
      <c r="E57" s="47">
        <f>SUM(E5:E55)</f>
        <v>86546102.63000001</v>
      </c>
      <c r="F57" s="51"/>
      <c r="G57" s="52"/>
      <c r="H57" s="53">
        <f>SUM(H5:H55)</f>
        <v>0</v>
      </c>
      <c r="I57" s="54">
        <f>SUM(I5:I55)</f>
        <v>0</v>
      </c>
      <c r="J57" s="50"/>
      <c r="K57" s="49">
        <f>SUM(K5:K55)</f>
        <v>0</v>
      </c>
      <c r="M57" s="18"/>
      <c r="Y57" s="2"/>
      <c r="Z57" s="2"/>
      <c r="AA57" s="2"/>
      <c r="AB57" s="2"/>
      <c r="AC57" s="1"/>
      <c r="AD57" s="1"/>
      <c r="AE57" s="1"/>
      <c r="AF57" s="1"/>
    </row>
    <row r="58" spans="1:32" ht="13.5" thickBot="1" x14ac:dyDescent="0.25">
      <c r="A58" s="31"/>
      <c r="B58" s="3"/>
      <c r="C58" s="3"/>
      <c r="D58" s="3"/>
      <c r="E58" s="3"/>
      <c r="F58" s="5"/>
      <c r="G58" s="5"/>
      <c r="H58" s="5"/>
      <c r="I58" s="5"/>
      <c r="J58" s="5"/>
      <c r="K58" s="5"/>
      <c r="M58" s="18"/>
    </row>
    <row r="59" spans="1:32" ht="12.75" customHeight="1" x14ac:dyDescent="0.2">
      <c r="A59" s="148" t="s">
        <v>55</v>
      </c>
      <c r="B59" s="149"/>
      <c r="C59" s="150"/>
      <c r="D59" s="22"/>
      <c r="E59" s="3"/>
      <c r="F59" s="26"/>
      <c r="G59" s="25"/>
      <c r="H59" s="26"/>
      <c r="I59" s="25"/>
      <c r="J59" s="25"/>
      <c r="K59" s="26"/>
      <c r="M59" s="18"/>
    </row>
    <row r="60" spans="1:32" ht="15.75" customHeight="1" thickBot="1" x14ac:dyDescent="0.25">
      <c r="A60" s="6"/>
      <c r="B60" s="7" t="s">
        <v>1</v>
      </c>
      <c r="C60" s="8" t="s">
        <v>0</v>
      </c>
      <c r="D60" s="22"/>
      <c r="E60" s="36"/>
      <c r="F60" s="27"/>
      <c r="G60" s="27"/>
      <c r="H60" s="27"/>
      <c r="I60" s="27"/>
      <c r="J60" s="27"/>
      <c r="K60" s="27"/>
      <c r="M60" s="18"/>
    </row>
    <row r="61" spans="1:32" ht="18.75" customHeight="1" thickBot="1" x14ac:dyDescent="0.25">
      <c r="A61" s="9" t="s">
        <v>53</v>
      </c>
      <c r="B61" s="21">
        <f>B57</f>
        <v>85351066.450000003</v>
      </c>
      <c r="C61" s="11"/>
      <c r="D61" s="5"/>
      <c r="E61" s="3"/>
      <c r="F61" s="159"/>
      <c r="G61" s="160"/>
      <c r="H61" s="160"/>
      <c r="I61" s="160"/>
      <c r="J61" s="160"/>
      <c r="K61" s="161"/>
    </row>
    <row r="62" spans="1:32" ht="19.5" customHeight="1" thickBot="1" x14ac:dyDescent="0.25">
      <c r="A62" s="12" t="s">
        <v>58</v>
      </c>
      <c r="B62" s="10">
        <f>E57</f>
        <v>86546102.63000001</v>
      </c>
      <c r="C62" s="13">
        <f>(B62-B61)/B61</f>
        <v>1.4001420599707189E-2</v>
      </c>
      <c r="D62" s="23"/>
      <c r="E62" s="3"/>
      <c r="F62" s="153" t="s">
        <v>63</v>
      </c>
      <c r="G62" s="154"/>
      <c r="H62" s="154"/>
      <c r="I62" s="154"/>
      <c r="J62" s="154"/>
      <c r="K62" s="155"/>
    </row>
    <row r="63" spans="1:32" ht="18.75" customHeight="1" thickBot="1" x14ac:dyDescent="0.25">
      <c r="A63" s="12" t="s">
        <v>59</v>
      </c>
      <c r="B63" s="10">
        <f>H57</f>
        <v>0</v>
      </c>
      <c r="C63" s="13">
        <f>(B63-B$61)/B$61</f>
        <v>-1</v>
      </c>
      <c r="D63" s="23"/>
      <c r="E63" s="3"/>
      <c r="F63" s="141" t="s">
        <v>64</v>
      </c>
      <c r="G63" s="142"/>
      <c r="H63" s="142"/>
      <c r="I63" s="142"/>
      <c r="J63" s="142"/>
      <c r="K63" s="143"/>
      <c r="M63" s="18"/>
    </row>
    <row r="64" spans="1:32" ht="13.5" thickBot="1" x14ac:dyDescent="0.25">
      <c r="A64" s="14" t="s">
        <v>62</v>
      </c>
      <c r="B64" s="15">
        <f>K57</f>
        <v>0</v>
      </c>
      <c r="C64" s="16">
        <f>(B64-B$61)/B$61</f>
        <v>-1</v>
      </c>
      <c r="D64" s="23"/>
      <c r="E64" s="3"/>
      <c r="F64" s="156" t="s">
        <v>65</v>
      </c>
      <c r="G64" s="157"/>
      <c r="H64" s="157"/>
      <c r="I64" s="157"/>
      <c r="J64" s="157"/>
      <c r="K64" s="158"/>
    </row>
    <row r="65" spans="1:11" ht="13.5" thickBot="1" x14ac:dyDescent="0.25">
      <c r="A65" s="31"/>
      <c r="B65" s="3"/>
      <c r="C65" s="3"/>
      <c r="D65" s="3"/>
      <c r="E65" s="3"/>
      <c r="F65" s="144"/>
      <c r="G65" s="145"/>
      <c r="H65" s="145"/>
      <c r="I65" s="145"/>
      <c r="J65" s="145"/>
      <c r="K65" s="146"/>
    </row>
    <row r="66" spans="1:11" x14ac:dyDescent="0.2">
      <c r="A66" s="31"/>
      <c r="B66" s="3"/>
      <c r="C66" s="3"/>
      <c r="D66" s="3"/>
      <c r="E66" s="3"/>
      <c r="F66" s="3"/>
      <c r="G66" s="3"/>
      <c r="H66" s="3"/>
      <c r="I66" s="3"/>
      <c r="J66" s="3"/>
      <c r="K66" s="3"/>
    </row>
  </sheetData>
  <mergeCells count="10">
    <mergeCell ref="F63:K63"/>
    <mergeCell ref="F65:K65"/>
    <mergeCell ref="A1:K1"/>
    <mergeCell ref="A59:C59"/>
    <mergeCell ref="C3:E3"/>
    <mergeCell ref="F3:H3"/>
    <mergeCell ref="I3:K3"/>
    <mergeCell ref="F62:K62"/>
    <mergeCell ref="F64:K64"/>
    <mergeCell ref="F61:K61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APRESENTAÇÃO</vt:lpstr>
      <vt:lpstr>APRESENTAÇÃO!Titulos_de_impressao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</dc:creator>
  <cp:lastModifiedBy>Admin</cp:lastModifiedBy>
  <cp:lastPrinted>2023-03-07T11:54:52Z</cp:lastPrinted>
  <dcterms:created xsi:type="dcterms:W3CDTF">2014-06-27T16:59:37Z</dcterms:created>
  <dcterms:modified xsi:type="dcterms:W3CDTF">2023-05-22T11:59:38Z</dcterms:modified>
</cp:coreProperties>
</file>