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EXTRATO FEVEREIRO\"/>
    </mc:Choice>
  </mc:AlternateContent>
  <xr:revisionPtr revIDLastSave="0" documentId="13_ncr:1_{7A08C82E-A726-4D96-9658-5FE18D15DCAC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APRESENTAÇÃO" sheetId="1" r:id="rId1"/>
  </sheets>
  <definedNames>
    <definedName name="_xlnm.Print_Titles" localSheetId="0">APRESENTAÇÃO!$1:$1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5" i="1" l="1"/>
  <c r="G35" i="1" s="1"/>
  <c r="F6" i="1"/>
  <c r="G6" i="1" s="1"/>
  <c r="F55" i="1"/>
  <c r="G55" i="1" s="1"/>
  <c r="F44" i="1"/>
  <c r="G44" i="1" s="1"/>
  <c r="F13" i="1"/>
  <c r="G13" i="1" s="1"/>
  <c r="F17" i="1"/>
  <c r="G17" i="1" s="1"/>
  <c r="F56" i="1"/>
  <c r="G56" i="1" s="1"/>
  <c r="F54" i="1"/>
  <c r="G54" i="1" s="1"/>
  <c r="F53" i="1"/>
  <c r="G53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3" i="1"/>
  <c r="G43" i="1" s="1"/>
  <c r="F41" i="1"/>
  <c r="G41" i="1" s="1"/>
  <c r="F40" i="1"/>
  <c r="G40" i="1" s="1"/>
  <c r="F39" i="1"/>
  <c r="G39" i="1" s="1"/>
  <c r="F38" i="1"/>
  <c r="G38" i="1" s="1"/>
  <c r="F37" i="1"/>
  <c r="G37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6" i="1"/>
  <c r="G16" i="1" s="1"/>
  <c r="G15" i="1"/>
  <c r="F14" i="1"/>
  <c r="G14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5" i="1"/>
  <c r="G5" i="1" s="1"/>
  <c r="C17" i="1" l="1"/>
  <c r="D17" i="1" s="1"/>
  <c r="H58" i="1" l="1"/>
  <c r="D53" i="1" l="1"/>
  <c r="C23" i="1"/>
  <c r="D23" i="1" s="1"/>
  <c r="D52" i="1"/>
  <c r="C51" i="1"/>
  <c r="D51" i="1" s="1"/>
  <c r="C10" i="1" l="1"/>
  <c r="D10" i="1" s="1"/>
  <c r="C9" i="1"/>
  <c r="D9" i="1" s="1"/>
  <c r="D36" i="1"/>
  <c r="C24" i="1" l="1"/>
  <c r="D24" i="1" s="1"/>
  <c r="C34" i="1"/>
  <c r="D34" i="1" s="1"/>
  <c r="C46" i="1"/>
  <c r="D46" i="1" s="1"/>
  <c r="C30" i="1"/>
  <c r="D30" i="1" s="1"/>
  <c r="C37" i="1"/>
  <c r="D37" i="1" s="1"/>
  <c r="C33" i="1"/>
  <c r="D33" i="1" s="1"/>
  <c r="C32" i="1"/>
  <c r="D32" i="1" s="1"/>
  <c r="C45" i="1"/>
  <c r="D45" i="1" s="1"/>
  <c r="C20" i="1"/>
  <c r="D20" i="1" s="1"/>
  <c r="C16" i="1"/>
  <c r="D16" i="1" s="1"/>
  <c r="C25" i="1"/>
  <c r="D25" i="1" s="1"/>
  <c r="C29" i="1"/>
  <c r="D29" i="1" s="1"/>
  <c r="D15" i="1"/>
  <c r="C55" i="1"/>
  <c r="D55" i="1" s="1"/>
  <c r="C47" i="1"/>
  <c r="D47" i="1" s="1"/>
  <c r="C41" i="1"/>
  <c r="D41" i="1" s="1"/>
  <c r="C56" i="1"/>
  <c r="D56" i="1" s="1"/>
  <c r="C38" i="1"/>
  <c r="D38" i="1" s="1"/>
  <c r="D48" i="1"/>
  <c r="C48" i="1"/>
  <c r="C21" i="1"/>
  <c r="D21" i="1" s="1"/>
  <c r="C14" i="1"/>
  <c r="D14" i="1" s="1"/>
  <c r="D13" i="1"/>
  <c r="C5" i="1"/>
  <c r="D5" i="1" s="1"/>
  <c r="C39" i="1"/>
  <c r="D39" i="1" s="1"/>
  <c r="C44" i="1"/>
  <c r="D44" i="1" s="1"/>
  <c r="C40" i="1"/>
  <c r="D40" i="1" s="1"/>
  <c r="C35" i="1"/>
  <c r="D35" i="1" s="1"/>
  <c r="C6" i="1"/>
  <c r="D6" i="1" s="1"/>
  <c r="C28" i="1"/>
  <c r="D28" i="1" s="1"/>
  <c r="D18" i="1"/>
  <c r="C18" i="1"/>
  <c r="D11" i="1"/>
  <c r="C26" i="1"/>
  <c r="D26" i="1" s="1"/>
  <c r="C12" i="1"/>
  <c r="D12" i="1" s="1"/>
  <c r="C19" i="1"/>
  <c r="D19" i="1" s="1"/>
  <c r="C43" i="1"/>
  <c r="D43" i="1" s="1"/>
  <c r="C49" i="1"/>
  <c r="D49" i="1" s="1"/>
  <c r="D54" i="1"/>
  <c r="C50" i="1"/>
  <c r="D50" i="1" s="1"/>
  <c r="D27" i="1"/>
  <c r="D22" i="1"/>
  <c r="D8" i="1"/>
  <c r="D7" i="1"/>
  <c r="B58" i="1"/>
  <c r="K58" i="1" l="1"/>
  <c r="C58" i="1" l="1"/>
  <c r="I58" i="1" l="1"/>
  <c r="F58" i="1" l="1"/>
  <c r="E58" i="1" l="1"/>
  <c r="B65" i="1" l="1"/>
  <c r="B62" i="1"/>
  <c r="B63" i="1" l="1"/>
  <c r="C63" i="1" l="1"/>
  <c r="C65" i="1"/>
  <c r="B64" i="1"/>
  <c r="C64" i="1" s="1"/>
</calcChain>
</file>

<file path=xl/sharedStrings.xml><?xml version="1.0" encoding="utf-8"?>
<sst xmlns="http://schemas.openxmlformats.org/spreadsheetml/2006/main" count="75" uniqueCount="65">
  <si>
    <t>%</t>
  </si>
  <si>
    <t>SALDO</t>
  </si>
  <si>
    <t>RENTABILIDADE</t>
  </si>
  <si>
    <t xml:space="preserve"> </t>
  </si>
  <si>
    <t>CEF CAIXA PRÁTICO</t>
  </si>
  <si>
    <t>SICREDI-IRF M1 TÍTULOS PÚBLICOS</t>
  </si>
  <si>
    <t>CAIXA FI BRASIL IMA-B 5</t>
  </si>
  <si>
    <t>PLANNER DISPONIBILIDADE FINANCEIRA</t>
  </si>
  <si>
    <t>CAIXA FI BRASIL IDKA IPCA 2A RF LP</t>
  </si>
  <si>
    <t>CAIXA FI BRASIL MATRIZ RENDA FIXA</t>
  </si>
  <si>
    <t>BRAZILIAN GRAVEYARD</t>
  </si>
  <si>
    <t>OSASCO PROPERTIES FD INV IMOBILIÁRIO</t>
  </si>
  <si>
    <t>DISPONIBILIDADE FINANCEIRA BRADESCO</t>
  </si>
  <si>
    <t xml:space="preserve">FI RECUPERAÇÃO BRASIL RENDA FIXA </t>
  </si>
  <si>
    <t xml:space="preserve">META VALOR FIA </t>
  </si>
  <si>
    <t xml:space="preserve">GGR PRIME I FIDC </t>
  </si>
  <si>
    <t>BRADESCO FIC FI RF ALOCAÇÃO DINÂMICA</t>
  </si>
  <si>
    <t>ITAU INSTITUCIONAL ALOCAÇÃO DINAMICA</t>
  </si>
  <si>
    <t>*CAIXA FIC BRASIL GESTÃO ESTRATÉGICA</t>
  </si>
  <si>
    <t>CAIXA FIC ALOCAÇÃO MACRO MULTIMERCADO</t>
  </si>
  <si>
    <t>BB AÇÕES VALOR (A)</t>
  </si>
  <si>
    <t>BB AÇÕES RETORNO TOTAL</t>
  </si>
  <si>
    <t>BB PREV RF RET TOTAL</t>
  </si>
  <si>
    <t>BB PREV MM  ALOCAÇÃO</t>
  </si>
  <si>
    <t>CAIXA FIC BRASIL RF ATIVA LP</t>
  </si>
  <si>
    <t>AR CAPITAL FIDC IMOBILIÁRIOS I</t>
  </si>
  <si>
    <t xml:space="preserve">LEME IPCA FIDC </t>
  </si>
  <si>
    <t xml:space="preserve">LEME IMA-B FI RENDA FIXA </t>
  </si>
  <si>
    <t>BB PREVID IMA-B TP</t>
  </si>
  <si>
    <t>CAIXA FI MULTIMERCADO RV30 LP</t>
  </si>
  <si>
    <t>CAIXA FIC AÇÕES MULTIGESTOR</t>
  </si>
  <si>
    <t>BB IDKA 2 TÍTULOS PÚBLICOS ART. 7°</t>
  </si>
  <si>
    <t>BB IRF M1 TÍTULOS PÚBLICOS ART 7°</t>
  </si>
  <si>
    <t>BRADESCO IRF-M1 TÍTULOS PÚBLICOS ART.7°</t>
  </si>
  <si>
    <t>ITAÚ SOBERANO IRFM 1 TÍTULOS ART. 7°</t>
  </si>
  <si>
    <t>BB FLUXO FIC RENDA FIXA ART 7° III</t>
  </si>
  <si>
    <t>BB PERFIL FIC RENDA FIXA ART. 7° III</t>
  </si>
  <si>
    <t>CEF CAIXA BRASIL FI RENDA ART. 7° III</t>
  </si>
  <si>
    <t>INCENTIVO FIDC MULTISETORIAL ART. 7°</t>
  </si>
  <si>
    <t>CEF IRFM 1 TÍTULOS PÚBLICOS ART 7° I</t>
  </si>
  <si>
    <t>BB PREVIDENCIA IPCA VII ART 7° I b</t>
  </si>
  <si>
    <t>AÇÕES ESG FIA</t>
  </si>
  <si>
    <t>AÇÕES BOLSA AMERICANA</t>
  </si>
  <si>
    <t>CAIXA FIC INSTITUCIONAL BDR NÍVEL 1</t>
  </si>
  <si>
    <t>FI BRASIL 2023 TP RF</t>
  </si>
  <si>
    <t>BB PREV TP IPCA</t>
  </si>
  <si>
    <t>BB PREV XXI</t>
  </si>
  <si>
    <t xml:space="preserve"> BB PREV RF IMA--B-5</t>
  </si>
  <si>
    <t>SICREDI TAXA SELIC FIC RENDA FIXA LP</t>
  </si>
  <si>
    <t>FINAL DO 3. TRIMESTRE</t>
  </si>
  <si>
    <t>CAIXA FI 2024 IV TP RF</t>
  </si>
  <si>
    <t>TRIGONO FLAGSHIP INSTITUCIONAL FIC DAYCOVAL</t>
  </si>
  <si>
    <t>TRIGONO FLAGSHIP INSTITUCIONAL FIC BRADESCO</t>
  </si>
  <si>
    <t>FINAL 3. TRIMESTRE</t>
  </si>
  <si>
    <t>SAFRA FI MULTIMERCADO AP 24/10/22</t>
  </si>
  <si>
    <t>CAIXA FI BRASIL IRFM RF LP</t>
  </si>
  <si>
    <t xml:space="preserve">SICREDI IRFM1 APLIC </t>
  </si>
  <si>
    <t xml:space="preserve">JANEIRO </t>
  </si>
  <si>
    <t>FEVEREIRO</t>
  </si>
  <si>
    <t>MARÇO</t>
  </si>
  <si>
    <t>RESUMO FINANCEIRO - 1º Trimestre 2023</t>
  </si>
  <si>
    <t>JANEIRO</t>
  </si>
  <si>
    <t>FINAL DO 1. TRIMESTRE</t>
  </si>
  <si>
    <t>FII MACAM SHOPPING CENTERS (BTG PACTUAL)</t>
  </si>
  <si>
    <t>EVOLUÇÃO (EM RELAÇÃO AO 1º TRIMESTRE/2023)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</si>
</sst>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&quot;R$&quot;\ #,##0.00"/>
    <numFmt numFmtId="166" formatCode="0.0000000000%"/>
    <numFmt numFmtId="167" formatCode="0.0000000000000000%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00CC"/>
      <name val="Arial"/>
      <family val="2"/>
    </font>
    <font>
      <b/>
      <sz val="10"/>
      <color rgb="FF660066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b/>
      <sz val="14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8">
    <xf numFmtId="0" fontId="0" fillId="0" borderId="0" xfId="0"/>
    <xf numFmtId="0" fontId="0" fillId="0" borderId="0" xfId="0" applyBorder="1"/>
    <xf numFmtId="164" fontId="1" fillId="0" borderId="0" xfId="2" applyBorder="1"/>
    <xf numFmtId="164" fontId="0" fillId="0" borderId="0" xfId="2" applyFont="1" applyBorder="1"/>
    <xf numFmtId="14" fontId="0" fillId="0" borderId="0" xfId="0" applyNumberFormat="1" applyBorder="1"/>
    <xf numFmtId="164" fontId="2" fillId="0" borderId="0" xfId="2" applyFont="1" applyBorder="1"/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/>
    <xf numFmtId="164" fontId="2" fillId="0" borderId="5" xfId="2" applyFont="1" applyBorder="1"/>
    <xf numFmtId="164" fontId="2" fillId="0" borderId="4" xfId="2" applyFont="1" applyBorder="1"/>
    <xf numFmtId="0" fontId="2" fillId="0" borderId="6" xfId="0" applyFont="1" applyFill="1" applyBorder="1"/>
    <xf numFmtId="10" fontId="2" fillId="0" borderId="4" xfId="1" applyNumberFormat="1" applyFont="1" applyBorder="1"/>
    <xf numFmtId="0" fontId="2" fillId="0" borderId="3" xfId="0" applyFont="1" applyFill="1" applyBorder="1"/>
    <xf numFmtId="164" fontId="2" fillId="0" borderId="2" xfId="2" applyFont="1" applyBorder="1"/>
    <xf numFmtId="10" fontId="2" fillId="0" borderId="1" xfId="1" applyNumberFormat="1" applyFont="1" applyBorder="1"/>
    <xf numFmtId="164" fontId="0" fillId="0" borderId="0" xfId="0" applyNumberFormat="1" applyBorder="1"/>
    <xf numFmtId="43" fontId="0" fillId="0" borderId="0" xfId="0" applyNumberFormat="1" applyBorder="1"/>
    <xf numFmtId="2" fontId="0" fillId="0" borderId="0" xfId="0" applyNumberFormat="1" applyBorder="1"/>
    <xf numFmtId="165" fontId="0" fillId="0" borderId="0" xfId="0" applyNumberFormat="1" applyBorder="1"/>
    <xf numFmtId="164" fontId="2" fillId="0" borderId="10" xfId="2" applyFont="1" applyFill="1" applyBorder="1"/>
    <xf numFmtId="0" fontId="2" fillId="0" borderId="0" xfId="0" applyFont="1" applyBorder="1" applyAlignment="1">
      <alignment horizontal="center"/>
    </xf>
    <xf numFmtId="10" fontId="2" fillId="0" borderId="0" xfId="1" applyNumberFormat="1" applyFont="1" applyBorder="1"/>
    <xf numFmtId="39" fontId="0" fillId="0" borderId="0" xfId="0" applyNumberFormat="1" applyBorder="1"/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/>
    <xf numFmtId="165" fontId="0" fillId="0" borderId="0" xfId="0" applyNumberFormat="1" applyFill="1" applyBorder="1"/>
    <xf numFmtId="164" fontId="1" fillId="0" borderId="0" xfId="2" applyFill="1" applyBorder="1"/>
    <xf numFmtId="0" fontId="0" fillId="0" borderId="0" xfId="0" applyFont="1" applyBorder="1"/>
    <xf numFmtId="164" fontId="2" fillId="0" borderId="14" xfId="2" applyFont="1" applyBorder="1" applyAlignment="1">
      <alignment horizontal="center"/>
    </xf>
    <xf numFmtId="0" fontId="2" fillId="2" borderId="14" xfId="0" applyFont="1" applyFill="1" applyBorder="1"/>
    <xf numFmtId="164" fontId="2" fillId="2" borderId="14" xfId="2" applyFont="1" applyFill="1" applyBorder="1" applyAlignment="1">
      <alignment horizontal="center"/>
    </xf>
    <xf numFmtId="164" fontId="2" fillId="2" borderId="20" xfId="2" applyFont="1" applyFill="1" applyBorder="1" applyAlignment="1">
      <alignment horizontal="center"/>
    </xf>
    <xf numFmtId="164" fontId="0" fillId="0" borderId="0" xfId="2" applyFont="1" applyFill="1" applyBorder="1"/>
    <xf numFmtId="164" fontId="7" fillId="0" borderId="11" xfId="2" applyFont="1" applyFill="1" applyBorder="1" applyAlignment="1">
      <alignment horizontal="left" wrapText="1"/>
    </xf>
    <xf numFmtId="164" fontId="7" fillId="0" borderId="18" xfId="2" applyFont="1" applyFill="1" applyBorder="1"/>
    <xf numFmtId="164" fontId="8" fillId="0" borderId="19" xfId="2" applyFont="1" applyFill="1" applyBorder="1" applyAlignment="1">
      <alignment horizontal="center"/>
    </xf>
    <xf numFmtId="164" fontId="7" fillId="0" borderId="19" xfId="2" applyFont="1" applyFill="1" applyBorder="1" applyAlignment="1">
      <alignment horizontal="center"/>
    </xf>
    <xf numFmtId="166" fontId="7" fillId="0" borderId="23" xfId="2" applyNumberFormat="1" applyFont="1" applyFill="1" applyBorder="1"/>
    <xf numFmtId="166" fontId="7" fillId="0" borderId="19" xfId="2" applyNumberFormat="1" applyFont="1" applyFill="1" applyBorder="1" applyAlignment="1">
      <alignment horizontal="center"/>
    </xf>
    <xf numFmtId="4" fontId="7" fillId="3" borderId="19" xfId="2" applyNumberFormat="1" applyFont="1" applyFill="1" applyBorder="1" applyAlignment="1">
      <alignment horizontal="right"/>
    </xf>
    <xf numFmtId="166" fontId="7" fillId="3" borderId="19" xfId="2" applyNumberFormat="1" applyFont="1" applyFill="1" applyBorder="1" applyAlignment="1">
      <alignment horizontal="center"/>
    </xf>
    <xf numFmtId="4" fontId="7" fillId="4" borderId="18" xfId="2" applyNumberFormat="1" applyFont="1" applyFill="1" applyBorder="1" applyAlignment="1">
      <alignment horizontal="right"/>
    </xf>
    <xf numFmtId="164" fontId="8" fillId="4" borderId="18" xfId="2" applyNumberFormat="1" applyFont="1" applyFill="1" applyBorder="1"/>
    <xf numFmtId="166" fontId="8" fillId="4" borderId="23" xfId="2" applyNumberFormat="1" applyFont="1" applyFill="1" applyBorder="1"/>
    <xf numFmtId="164" fontId="7" fillId="4" borderId="18" xfId="2" applyNumberFormat="1" applyFont="1" applyFill="1" applyBorder="1"/>
    <xf numFmtId="166" fontId="7" fillId="4" borderId="23" xfId="2" applyNumberFormat="1" applyFont="1" applyFill="1" applyBorder="1"/>
    <xf numFmtId="164" fontId="8" fillId="0" borderId="11" xfId="2" applyFont="1" applyFill="1" applyBorder="1" applyAlignment="1">
      <alignment horizontal="left" wrapText="1"/>
    </xf>
    <xf numFmtId="2" fontId="7" fillId="0" borderId="19" xfId="2" applyNumberFormat="1" applyFont="1" applyFill="1" applyBorder="1" applyAlignment="1">
      <alignment horizontal="center"/>
    </xf>
    <xf numFmtId="167" fontId="7" fillId="0" borderId="19" xfId="2" applyNumberFormat="1" applyFont="1" applyFill="1" applyBorder="1" applyAlignment="1">
      <alignment horizontal="center"/>
    </xf>
    <xf numFmtId="164" fontId="7" fillId="0" borderId="19" xfId="2" applyFont="1" applyFill="1" applyBorder="1"/>
    <xf numFmtId="164" fontId="7" fillId="0" borderId="10" xfId="2" applyFont="1" applyFill="1" applyBorder="1"/>
    <xf numFmtId="164" fontId="8" fillId="0" borderId="11" xfId="2" applyFont="1" applyFill="1" applyBorder="1" applyAlignment="1">
      <alignment horizontal="left"/>
    </xf>
    <xf numFmtId="43" fontId="7" fillId="0" borderId="10" xfId="2" applyNumberFormat="1" applyFont="1" applyFill="1" applyBorder="1"/>
    <xf numFmtId="166" fontId="7" fillId="0" borderId="10" xfId="2" applyNumberFormat="1" applyFont="1" applyFill="1" applyBorder="1"/>
    <xf numFmtId="40" fontId="7" fillId="0" borderId="10" xfId="2" applyNumberFormat="1" applyFont="1" applyFill="1" applyBorder="1"/>
    <xf numFmtId="164" fontId="8" fillId="0" borderId="10" xfId="2" applyFont="1" applyFill="1" applyBorder="1"/>
    <xf numFmtId="164" fontId="7" fillId="0" borderId="10" xfId="2" applyNumberFormat="1" applyFont="1" applyFill="1" applyBorder="1"/>
    <xf numFmtId="164" fontId="7" fillId="0" borderId="26" xfId="2" applyFont="1" applyFill="1" applyBorder="1"/>
    <xf numFmtId="164" fontId="7" fillId="8" borderId="29" xfId="2" applyFont="1" applyFill="1" applyBorder="1"/>
    <xf numFmtId="164" fontId="7" fillId="8" borderId="13" xfId="2" applyFont="1" applyFill="1" applyBorder="1"/>
    <xf numFmtId="166" fontId="7" fillId="8" borderId="13" xfId="2" applyNumberFormat="1" applyFont="1" applyFill="1" applyBorder="1"/>
    <xf numFmtId="164" fontId="7" fillId="8" borderId="12" xfId="2" applyFont="1" applyFill="1" applyBorder="1"/>
    <xf numFmtId="164" fontId="7" fillId="8" borderId="6" xfId="2" applyFont="1" applyFill="1" applyBorder="1"/>
    <xf numFmtId="166" fontId="7" fillId="8" borderId="6" xfId="2" applyNumberFormat="1" applyFont="1" applyFill="1" applyBorder="1"/>
    <xf numFmtId="164" fontId="9" fillId="8" borderId="6" xfId="2" applyFont="1" applyFill="1" applyBorder="1"/>
    <xf numFmtId="4" fontId="8" fillId="8" borderId="6" xfId="2" applyNumberFormat="1" applyFont="1" applyFill="1" applyBorder="1"/>
    <xf numFmtId="164" fontId="7" fillId="8" borderId="18" xfId="2" applyFont="1" applyFill="1" applyBorder="1" applyAlignment="1">
      <alignment horizontal="center"/>
    </xf>
    <xf numFmtId="164" fontId="8" fillId="8" borderId="19" xfId="2" applyFont="1" applyFill="1" applyBorder="1" applyAlignment="1">
      <alignment horizontal="center"/>
    </xf>
    <xf numFmtId="166" fontId="8" fillId="8" borderId="19" xfId="2" applyNumberFormat="1" applyFont="1" applyFill="1" applyBorder="1"/>
    <xf numFmtId="164" fontId="7" fillId="8" borderId="19" xfId="2" applyFont="1" applyFill="1" applyBorder="1" applyAlignment="1">
      <alignment horizontal="center"/>
    </xf>
    <xf numFmtId="164" fontId="7" fillId="8" borderId="19" xfId="2" applyFont="1" applyFill="1" applyBorder="1" applyAlignment="1"/>
    <xf numFmtId="166" fontId="7" fillId="8" borderId="19" xfId="2" applyNumberFormat="1" applyFont="1" applyFill="1" applyBorder="1" applyAlignment="1"/>
    <xf numFmtId="4" fontId="7" fillId="8" borderId="19" xfId="2" applyNumberFormat="1" applyFont="1" applyFill="1" applyBorder="1" applyAlignment="1">
      <alignment horizontal="right"/>
    </xf>
    <xf numFmtId="166" fontId="7" fillId="8" borderId="19" xfId="2" applyNumberFormat="1" applyFont="1" applyFill="1" applyBorder="1"/>
    <xf numFmtId="4" fontId="7" fillId="8" borderId="18" xfId="2" applyNumberFormat="1" applyFont="1" applyFill="1" applyBorder="1" applyAlignment="1">
      <alignment horizontal="right"/>
    </xf>
    <xf numFmtId="164" fontId="8" fillId="6" borderId="11" xfId="2" applyFont="1" applyFill="1" applyBorder="1" applyAlignment="1">
      <alignment horizontal="left" wrapText="1"/>
    </xf>
    <xf numFmtId="164" fontId="8" fillId="7" borderId="11" xfId="2" applyFont="1" applyFill="1" applyBorder="1" applyAlignment="1">
      <alignment horizontal="left" wrapText="1"/>
    </xf>
    <xf numFmtId="166" fontId="7" fillId="8" borderId="19" xfId="2" applyNumberFormat="1" applyFont="1" applyFill="1" applyBorder="1" applyAlignment="1">
      <alignment horizontal="center"/>
    </xf>
    <xf numFmtId="166" fontId="8" fillId="8" borderId="19" xfId="2" applyNumberFormat="1" applyFont="1" applyFill="1" applyBorder="1" applyAlignment="1">
      <alignment horizontal="center"/>
    </xf>
    <xf numFmtId="164" fontId="7" fillId="8" borderId="13" xfId="2" applyFont="1" applyFill="1" applyBorder="1" applyAlignment="1">
      <alignment horizontal="right"/>
    </xf>
    <xf numFmtId="4" fontId="7" fillId="8" borderId="13" xfId="2" applyNumberFormat="1" applyFont="1" applyFill="1" applyBorder="1"/>
    <xf numFmtId="164" fontId="7" fillId="8" borderId="21" xfId="2" applyFont="1" applyFill="1" applyBorder="1"/>
    <xf numFmtId="4" fontId="7" fillId="8" borderId="0" xfId="0" applyNumberFormat="1" applyFont="1" applyFill="1"/>
    <xf numFmtId="164" fontId="7" fillId="8" borderId="22" xfId="2" applyFont="1" applyFill="1" applyBorder="1"/>
    <xf numFmtId="4" fontId="7" fillId="8" borderId="6" xfId="2" applyNumberFormat="1" applyFont="1" applyFill="1" applyBorder="1"/>
    <xf numFmtId="164" fontId="7" fillId="8" borderId="19" xfId="2" applyFont="1" applyFill="1" applyBorder="1" applyAlignment="1">
      <alignment horizontal="right"/>
    </xf>
    <xf numFmtId="4" fontId="7" fillId="8" borderId="19" xfId="2" applyNumberFormat="1" applyFont="1" applyFill="1" applyBorder="1" applyAlignment="1">
      <alignment horizontal="center"/>
    </xf>
    <xf numFmtId="4" fontId="7" fillId="8" borderId="5" xfId="2" applyNumberFormat="1" applyFont="1" applyFill="1" applyBorder="1" applyAlignment="1">
      <alignment horizontal="right"/>
    </xf>
    <xf numFmtId="4" fontId="7" fillId="8" borderId="5" xfId="0" applyNumberFormat="1" applyFont="1" applyFill="1" applyBorder="1"/>
    <xf numFmtId="164" fontId="7" fillId="8" borderId="28" xfId="2" applyFont="1" applyFill="1" applyBorder="1" applyAlignment="1">
      <alignment horizontal="left" wrapText="1"/>
    </xf>
    <xf numFmtId="164" fontId="7" fillId="8" borderId="11" xfId="2" applyFont="1" applyFill="1" applyBorder="1" applyAlignment="1">
      <alignment horizontal="left" wrapText="1"/>
    </xf>
    <xf numFmtId="164" fontId="8" fillId="7" borderId="6" xfId="2" applyFont="1" applyFill="1" applyBorder="1"/>
    <xf numFmtId="166" fontId="8" fillId="7" borderId="6" xfId="2" applyNumberFormat="1" applyFont="1" applyFill="1" applyBorder="1"/>
    <xf numFmtId="4" fontId="8" fillId="7" borderId="13" xfId="2" applyNumberFormat="1" applyFont="1" applyFill="1" applyBorder="1"/>
    <xf numFmtId="164" fontId="8" fillId="7" borderId="11" xfId="2" applyFont="1" applyFill="1" applyBorder="1" applyAlignment="1">
      <alignment horizontal="left" vertical="center" wrapText="1"/>
    </xf>
    <xf numFmtId="164" fontId="8" fillId="7" borderId="6" xfId="2" applyFont="1" applyFill="1" applyBorder="1" applyAlignment="1">
      <alignment vertical="center"/>
    </xf>
    <xf numFmtId="166" fontId="8" fillId="7" borderId="6" xfId="2" applyNumberFormat="1" applyFont="1" applyFill="1" applyBorder="1" applyAlignment="1">
      <alignment vertical="center"/>
    </xf>
    <xf numFmtId="4" fontId="8" fillId="7" borderId="13" xfId="2" applyNumberFormat="1" applyFont="1" applyFill="1" applyBorder="1" applyAlignment="1">
      <alignment vertical="center"/>
    </xf>
    <xf numFmtId="164" fontId="7" fillId="7" borderId="22" xfId="2" applyFont="1" applyFill="1" applyBorder="1" applyAlignment="1">
      <alignment vertical="center"/>
    </xf>
    <xf numFmtId="164" fontId="7" fillId="7" borderId="6" xfId="2" applyFont="1" applyFill="1" applyBorder="1"/>
    <xf numFmtId="4" fontId="8" fillId="7" borderId="12" xfId="2" applyNumberFormat="1" applyFont="1" applyFill="1" applyBorder="1"/>
    <xf numFmtId="4" fontId="8" fillId="7" borderId="6" xfId="2" applyNumberFormat="1" applyFont="1" applyFill="1" applyBorder="1"/>
    <xf numFmtId="164" fontId="7" fillId="6" borderId="12" xfId="2" applyFont="1" applyFill="1" applyBorder="1"/>
    <xf numFmtId="164" fontId="8" fillId="6" borderId="6" xfId="2" applyFont="1" applyFill="1" applyBorder="1"/>
    <xf numFmtId="166" fontId="8" fillId="6" borderId="6" xfId="2" applyNumberFormat="1" applyFont="1" applyFill="1" applyBorder="1"/>
    <xf numFmtId="4" fontId="8" fillId="6" borderId="6" xfId="2" applyNumberFormat="1" applyFont="1" applyFill="1" applyBorder="1"/>
    <xf numFmtId="164" fontId="8" fillId="6" borderId="22" xfId="2" applyFont="1" applyFill="1" applyBorder="1"/>
    <xf numFmtId="164" fontId="8" fillId="6" borderId="12" xfId="2" applyFont="1" applyFill="1" applyBorder="1"/>
    <xf numFmtId="4" fontId="7" fillId="0" borderId="19" xfId="2" applyNumberFormat="1" applyFont="1" applyFill="1" applyBorder="1" applyAlignment="1">
      <alignment horizontal="right"/>
    </xf>
    <xf numFmtId="4" fontId="7" fillId="6" borderId="18" xfId="2" applyNumberFormat="1" applyFont="1" applyFill="1" applyBorder="1" applyAlignment="1">
      <alignment horizontal="right"/>
    </xf>
    <xf numFmtId="164" fontId="7" fillId="6" borderId="19" xfId="2" applyFont="1" applyFill="1" applyBorder="1" applyAlignment="1">
      <alignment horizontal="center"/>
    </xf>
    <xf numFmtId="166" fontId="7" fillId="6" borderId="19" xfId="2" applyNumberFormat="1" applyFont="1" applyFill="1" applyBorder="1"/>
    <xf numFmtId="4" fontId="8" fillId="6" borderId="19" xfId="2" applyNumberFormat="1" applyFont="1" applyFill="1" applyBorder="1" applyAlignment="1">
      <alignment horizontal="right"/>
    </xf>
    <xf numFmtId="166" fontId="8" fillId="6" borderId="19" xfId="2" applyNumberFormat="1" applyFont="1" applyFill="1" applyBorder="1" applyAlignment="1">
      <alignment horizontal="center"/>
    </xf>
    <xf numFmtId="4" fontId="9" fillId="8" borderId="19" xfId="2" applyNumberFormat="1" applyFont="1" applyFill="1" applyBorder="1" applyAlignment="1">
      <alignment horizontal="right"/>
    </xf>
    <xf numFmtId="166" fontId="9" fillId="8" borderId="19" xfId="2" applyNumberFormat="1" applyFont="1" applyFill="1" applyBorder="1" applyAlignment="1">
      <alignment horizontal="center"/>
    </xf>
    <xf numFmtId="4" fontId="7" fillId="6" borderId="19" xfId="2" applyNumberFormat="1" applyFont="1" applyFill="1" applyBorder="1" applyAlignment="1">
      <alignment horizontal="right"/>
    </xf>
    <xf numFmtId="164" fontId="8" fillId="6" borderId="18" xfId="2" applyFont="1" applyFill="1" applyBorder="1" applyAlignment="1">
      <alignment horizontal="center"/>
    </xf>
    <xf numFmtId="166" fontId="8" fillId="6" borderId="19" xfId="2" applyNumberFormat="1" applyFont="1" applyFill="1" applyBorder="1"/>
    <xf numFmtId="164" fontId="8" fillId="6" borderId="19" xfId="2" applyFont="1" applyFill="1" applyBorder="1" applyAlignment="1">
      <alignment horizontal="center"/>
    </xf>
    <xf numFmtId="164" fontId="7" fillId="6" borderId="18" xfId="2" applyFont="1" applyFill="1" applyBorder="1" applyAlignment="1">
      <alignment horizontal="center"/>
    </xf>
    <xf numFmtId="164" fontId="9" fillId="6" borderId="6" xfId="2" applyFont="1" applyFill="1" applyBorder="1"/>
    <xf numFmtId="166" fontId="9" fillId="6" borderId="6" xfId="2" applyNumberFormat="1" applyFont="1" applyFill="1" applyBorder="1"/>
    <xf numFmtId="164" fontId="8" fillId="7" borderId="29" xfId="2" applyFont="1" applyFill="1" applyBorder="1" applyAlignment="1">
      <alignment vertical="center"/>
    </xf>
    <xf numFmtId="164" fontId="7" fillId="4" borderId="20" xfId="2" applyNumberFormat="1" applyFont="1" applyFill="1" applyBorder="1"/>
    <xf numFmtId="166" fontId="7" fillId="4" borderId="24" xfId="2" applyNumberFormat="1" applyFont="1" applyFill="1" applyBorder="1"/>
    <xf numFmtId="164" fontId="7" fillId="4" borderId="29" xfId="2" applyFont="1" applyFill="1" applyBorder="1"/>
    <xf numFmtId="164" fontId="7" fillId="4" borderId="12" xfId="2" applyNumberFormat="1" applyFont="1" applyFill="1" applyBorder="1"/>
    <xf numFmtId="166" fontId="7" fillId="4" borderId="25" xfId="2" applyNumberFormat="1" applyFont="1" applyFill="1" applyBorder="1"/>
    <xf numFmtId="164" fontId="7" fillId="4" borderId="12" xfId="2" applyFont="1" applyFill="1" applyBorder="1"/>
    <xf numFmtId="164" fontId="7" fillId="4" borderId="18" xfId="2" applyFont="1" applyFill="1" applyBorder="1"/>
    <xf numFmtId="2" fontId="8" fillId="4" borderId="12" xfId="2" applyNumberFormat="1" applyFont="1" applyFill="1" applyBorder="1"/>
    <xf numFmtId="166" fontId="8" fillId="4" borderId="0" xfId="2" applyNumberFormat="1" applyFont="1" applyFill="1" applyBorder="1"/>
    <xf numFmtId="164" fontId="7" fillId="4" borderId="14" xfId="2" applyFont="1" applyFill="1" applyBorder="1"/>
    <xf numFmtId="164" fontId="7" fillId="4" borderId="27" xfId="2" applyNumberFormat="1" applyFont="1" applyFill="1" applyBorder="1"/>
    <xf numFmtId="166" fontId="7" fillId="4" borderId="0" xfId="2" applyNumberFormat="1" applyFont="1" applyFill="1" applyBorder="1"/>
    <xf numFmtId="4" fontId="8" fillId="4" borderId="6" xfId="2" applyNumberFormat="1" applyFont="1" applyFill="1" applyBorder="1"/>
    <xf numFmtId="166" fontId="8" fillId="4" borderId="6" xfId="2" applyNumberFormat="1" applyFont="1" applyFill="1" applyBorder="1"/>
    <xf numFmtId="4" fontId="7" fillId="4" borderId="12" xfId="2" applyNumberFormat="1" applyFont="1" applyFill="1" applyBorder="1"/>
    <xf numFmtId="164" fontId="8" fillId="4" borderId="12" xfId="2" applyNumberFormat="1" applyFont="1" applyFill="1" applyBorder="1"/>
    <xf numFmtId="166" fontId="8" fillId="4" borderId="25" xfId="2" applyNumberFormat="1" applyFont="1" applyFill="1" applyBorder="1"/>
    <xf numFmtId="164" fontId="7" fillId="4" borderId="18" xfId="2" applyFont="1" applyFill="1" applyBorder="1" applyAlignment="1">
      <alignment horizontal="center"/>
    </xf>
    <xf numFmtId="4" fontId="8" fillId="4" borderId="18" xfId="2" applyNumberFormat="1" applyFont="1" applyFill="1" applyBorder="1"/>
    <xf numFmtId="4" fontId="7" fillId="4" borderId="18" xfId="2" applyNumberFormat="1" applyFont="1" applyFill="1" applyBorder="1"/>
    <xf numFmtId="164" fontId="7" fillId="4" borderId="30" xfId="2" applyNumberFormat="1" applyFont="1" applyFill="1" applyBorder="1"/>
    <xf numFmtId="4" fontId="8" fillId="4" borderId="30" xfId="2" applyNumberFormat="1" applyFont="1" applyFill="1" applyBorder="1"/>
    <xf numFmtId="0" fontId="2" fillId="5" borderId="17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164" fontId="2" fillId="0" borderId="17" xfId="2" applyFont="1" applyBorder="1" applyAlignment="1">
      <alignment horizontal="center"/>
    </xf>
    <xf numFmtId="164" fontId="2" fillId="0" borderId="15" xfId="2" applyFont="1" applyBorder="1" applyAlignment="1">
      <alignment horizontal="center"/>
    </xf>
    <xf numFmtId="164" fontId="2" fillId="0" borderId="16" xfId="2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2" fillId="0" borderId="15" xfId="2" quotePrefix="1" applyFont="1" applyBorder="1" applyAlignment="1">
      <alignment horizontal="center"/>
    </xf>
    <xf numFmtId="164" fontId="2" fillId="0" borderId="16" xfId="2" quotePrefix="1" applyFont="1" applyBorder="1" applyAlignment="1">
      <alignment horizontal="center"/>
    </xf>
    <xf numFmtId="0" fontId="2" fillId="5" borderId="17" xfId="0" applyFont="1" applyFill="1" applyBorder="1" applyAlignment="1">
      <alignment horizontal="center" wrapText="1"/>
    </xf>
    <xf numFmtId="0" fontId="2" fillId="5" borderId="15" xfId="0" applyFont="1" applyFill="1" applyBorder="1" applyAlignment="1">
      <alignment horizontal="center" wrapText="1"/>
    </xf>
    <xf numFmtId="0" fontId="2" fillId="5" borderId="16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colors>
    <mruColors>
      <color rgb="FFFFFFCC"/>
      <color rgb="FF0000CC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PATRIMÔNIO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2702562086136985E-2"/>
          <c:y val="0.15001944075202725"/>
          <c:w val="0.92729743791386299"/>
          <c:h val="0.760663708677874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APRESENTAÇÃO!$B$61</c:f>
              <c:strCache>
                <c:ptCount val="1"/>
                <c:pt idx="0">
                  <c:v>SALDO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APRESENTAÇÃO!$A$62:$A$65</c:f>
              <c:strCache>
                <c:ptCount val="4"/>
                <c:pt idx="0">
                  <c:v>FINAL DO 3. TRIMESTRE</c:v>
                </c:pt>
                <c:pt idx="1">
                  <c:v>JANEIRO</c:v>
                </c:pt>
                <c:pt idx="2">
                  <c:v>FEVEREIRO</c:v>
                </c:pt>
                <c:pt idx="3">
                  <c:v>FINAL DO 1. TRIMESTRE</c:v>
                </c:pt>
              </c:strCache>
            </c:strRef>
          </c:cat>
          <c:val>
            <c:numRef>
              <c:f>APRESENTAÇÃO!$B$62:$B$65</c:f>
              <c:numCache>
                <c:formatCode>_(* #,##0.00_);_(* \(#,##0.00\);_(* "-"??_);_(@_)</c:formatCode>
                <c:ptCount val="4"/>
                <c:pt idx="0">
                  <c:v>81015364.150000006</c:v>
                </c:pt>
                <c:pt idx="1">
                  <c:v>83257653.680000007</c:v>
                </c:pt>
                <c:pt idx="2">
                  <c:v>84008139.909999996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CC-47ED-A098-74D2880121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986320"/>
        <c:axId val="187989456"/>
      </c:barChart>
      <c:catAx>
        <c:axId val="187986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87989456"/>
        <c:crosses val="autoZero"/>
        <c:auto val="1"/>
        <c:lblAlgn val="ctr"/>
        <c:lblOffset val="100"/>
        <c:noMultiLvlLbl val="0"/>
      </c:catAx>
      <c:valAx>
        <c:axId val="18798945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87986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3378" footer="0.31496062000003378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718037</xdr:colOff>
      <xdr:row>66</xdr:row>
      <xdr:rowOff>47625</xdr:rowOff>
    </xdr:from>
    <xdr:to>
      <xdr:col>10</xdr:col>
      <xdr:colOff>433916</xdr:colOff>
      <xdr:row>85</xdr:row>
      <xdr:rowOff>131885</xdr:rowOff>
    </xdr:to>
    <xdr:graphicFrame macro="">
      <xdr:nvGraphicFramePr>
        <xdr:cNvPr id="1025" name="Gráfico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67"/>
  <sheetViews>
    <sheetView tabSelected="1" zoomScale="70" zoomScaleNormal="70" workbookViewId="0">
      <selection activeCell="H58" sqref="H58"/>
    </sheetView>
  </sheetViews>
  <sheetFormatPr defaultColWidth="13.85546875" defaultRowHeight="12.75" x14ac:dyDescent="0.2"/>
  <cols>
    <col min="1" max="1" width="47.7109375" style="1" customWidth="1"/>
    <col min="2" max="2" width="25.28515625" style="2" customWidth="1"/>
    <col min="3" max="3" width="19.140625" style="2" customWidth="1"/>
    <col min="4" max="4" width="27.85546875" style="2" customWidth="1"/>
    <col min="5" max="5" width="19.42578125" style="2" customWidth="1"/>
    <col min="6" max="6" width="19.85546875" style="2" customWidth="1"/>
    <col min="7" max="7" width="25.85546875" style="2" customWidth="1"/>
    <col min="8" max="8" width="22" style="2" customWidth="1"/>
    <col min="9" max="9" width="19.140625" style="2" customWidth="1"/>
    <col min="10" max="10" width="26.7109375" style="2" customWidth="1"/>
    <col min="11" max="11" width="19.7109375" style="2" customWidth="1"/>
    <col min="12" max="12" width="13.85546875" style="1" customWidth="1"/>
    <col min="13" max="13" width="16.28515625" style="1" customWidth="1"/>
    <col min="14" max="28" width="13.85546875" style="1" customWidth="1"/>
    <col min="29" max="32" width="13.85546875" style="2" customWidth="1"/>
    <col min="33" max="16384" width="13.85546875" style="1"/>
  </cols>
  <sheetData>
    <row r="1" spans="1:32" x14ac:dyDescent="0.2">
      <c r="A1" s="156" t="s">
        <v>60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32" ht="9" customHeight="1" thickBot="1" x14ac:dyDescent="0.25">
      <c r="A2" s="31"/>
      <c r="B2" s="3" t="s">
        <v>3</v>
      </c>
      <c r="C2" s="3"/>
      <c r="D2" s="3"/>
      <c r="E2" s="3"/>
      <c r="F2" s="3"/>
      <c r="G2" s="3"/>
      <c r="H2" s="3"/>
      <c r="I2" s="3"/>
      <c r="J2" s="3"/>
      <c r="K2" s="3"/>
    </row>
    <row r="3" spans="1:32" ht="13.5" thickBot="1" x14ac:dyDescent="0.25">
      <c r="A3" s="31"/>
      <c r="B3" s="32" t="s">
        <v>53</v>
      </c>
      <c r="C3" s="153" t="s">
        <v>57</v>
      </c>
      <c r="D3" s="154"/>
      <c r="E3" s="160"/>
      <c r="F3" s="153" t="s">
        <v>58</v>
      </c>
      <c r="G3" s="154"/>
      <c r="H3" s="161"/>
      <c r="I3" s="153" t="s">
        <v>59</v>
      </c>
      <c r="J3" s="154"/>
      <c r="K3" s="155"/>
      <c r="X3" s="2"/>
      <c r="Y3" s="2"/>
      <c r="Z3" s="2"/>
      <c r="AA3" s="2"/>
      <c r="AC3" s="1"/>
      <c r="AD3" s="1"/>
      <c r="AE3" s="1"/>
      <c r="AF3" s="1"/>
    </row>
    <row r="4" spans="1:32" ht="13.5" thickBot="1" x14ac:dyDescent="0.25">
      <c r="A4" s="33">
        <v>2</v>
      </c>
      <c r="B4" s="34" t="s">
        <v>1</v>
      </c>
      <c r="C4" s="34" t="s">
        <v>2</v>
      </c>
      <c r="D4" s="34" t="s">
        <v>0</v>
      </c>
      <c r="E4" s="34" t="s">
        <v>1</v>
      </c>
      <c r="F4" s="34" t="s">
        <v>2</v>
      </c>
      <c r="G4" s="34" t="s">
        <v>0</v>
      </c>
      <c r="H4" s="34" t="s">
        <v>1</v>
      </c>
      <c r="I4" s="34" t="s">
        <v>2</v>
      </c>
      <c r="J4" s="34" t="s">
        <v>0</v>
      </c>
      <c r="K4" s="35" t="s">
        <v>1</v>
      </c>
      <c r="M4" s="18"/>
      <c r="X4" s="2"/>
      <c r="Y4" s="2"/>
      <c r="Z4" s="2"/>
      <c r="AA4" s="2"/>
      <c r="AC4" s="1"/>
      <c r="AD4" s="1"/>
      <c r="AE4" s="1"/>
      <c r="AF4" s="1"/>
    </row>
    <row r="5" spans="1:32" ht="42.75" customHeight="1" x14ac:dyDescent="0.25">
      <c r="A5" s="93" t="s">
        <v>31</v>
      </c>
      <c r="B5" s="62">
        <v>6453186.4299999997</v>
      </c>
      <c r="C5" s="63">
        <f t="shared" ref="C5:C12" si="0">E5-B5</f>
        <v>92682.5</v>
      </c>
      <c r="D5" s="64">
        <f t="shared" ref="D5:D10" si="1">C5/B5</f>
        <v>1.4362284586902908E-2</v>
      </c>
      <c r="E5" s="83">
        <v>6545868.9299999997</v>
      </c>
      <c r="F5" s="84">
        <f>H5-E5</f>
        <v>97551.379999999888</v>
      </c>
      <c r="G5" s="67">
        <f>F5/E5</f>
        <v>1.4902739581741044E-2</v>
      </c>
      <c r="H5" s="85">
        <v>6643420.3099999996</v>
      </c>
      <c r="I5" s="128"/>
      <c r="J5" s="129"/>
      <c r="K5" s="130"/>
      <c r="L5" s="4"/>
      <c r="M5" s="17"/>
      <c r="Y5" s="2"/>
      <c r="Z5" s="2"/>
      <c r="AA5" s="2"/>
      <c r="AB5" s="2"/>
      <c r="AC5" s="1"/>
      <c r="AD5" s="1"/>
      <c r="AE5" s="1"/>
      <c r="AF5" s="1"/>
    </row>
    <row r="6" spans="1:32" ht="43.5" customHeight="1" x14ac:dyDescent="0.25">
      <c r="A6" s="94" t="s">
        <v>32</v>
      </c>
      <c r="B6" s="65">
        <v>3105108.22</v>
      </c>
      <c r="C6" s="63">
        <f t="shared" si="0"/>
        <v>32820.05999999959</v>
      </c>
      <c r="D6" s="64">
        <f t="shared" si="1"/>
        <v>1.056969924223755E-2</v>
      </c>
      <c r="E6" s="63">
        <v>3137928.28</v>
      </c>
      <c r="F6" s="84">
        <f t="shared" ref="F6" si="2">H6-E6</f>
        <v>30165.740000000224</v>
      </c>
      <c r="G6" s="67">
        <f t="shared" ref="G6" si="3">F6/E6</f>
        <v>9.6132662407441075E-3</v>
      </c>
      <c r="H6" s="86">
        <v>3168094.02</v>
      </c>
      <c r="I6" s="131"/>
      <c r="J6" s="132"/>
      <c r="K6" s="133"/>
      <c r="L6" s="28"/>
      <c r="M6" s="18"/>
      <c r="X6" s="2"/>
      <c r="Y6" s="2"/>
      <c r="Z6" s="2"/>
      <c r="AA6" s="2"/>
      <c r="AC6" s="1"/>
      <c r="AD6" s="1"/>
      <c r="AE6" s="1"/>
      <c r="AF6" s="1"/>
    </row>
    <row r="7" spans="1:32" ht="43.5" customHeight="1" x14ac:dyDescent="0.25">
      <c r="A7" s="94" t="s">
        <v>33</v>
      </c>
      <c r="B7" s="65">
        <v>1106974.29</v>
      </c>
      <c r="C7" s="66">
        <v>12028.77</v>
      </c>
      <c r="D7" s="67">
        <f t="shared" si="1"/>
        <v>1.086634993121656E-2</v>
      </c>
      <c r="E7" s="66">
        <v>1119003.06</v>
      </c>
      <c r="F7" s="84">
        <f t="shared" ref="F7:F12" si="4">H7-E7</f>
        <v>10846.84999999986</v>
      </c>
      <c r="G7" s="67">
        <f t="shared" ref="G7:G17" si="5">F7/E7</f>
        <v>9.6933157626931422E-3</v>
      </c>
      <c r="H7" s="87">
        <v>1129849.9099999999</v>
      </c>
      <c r="I7" s="131"/>
      <c r="J7" s="132"/>
      <c r="K7" s="133"/>
      <c r="L7" s="28"/>
      <c r="M7" s="20"/>
      <c r="Y7" s="2"/>
      <c r="Z7" s="2"/>
      <c r="AA7" s="2"/>
      <c r="AB7" s="2"/>
      <c r="AC7" s="1"/>
      <c r="AD7" s="1"/>
      <c r="AE7" s="1"/>
      <c r="AF7" s="1"/>
    </row>
    <row r="8" spans="1:32" ht="42.75" customHeight="1" x14ac:dyDescent="0.25">
      <c r="A8" s="94" t="s">
        <v>16</v>
      </c>
      <c r="B8" s="65">
        <v>3063428.23</v>
      </c>
      <c r="C8" s="66">
        <v>17404.59</v>
      </c>
      <c r="D8" s="67">
        <f t="shared" si="1"/>
        <v>5.6814094188849338E-3</v>
      </c>
      <c r="E8" s="66">
        <v>3080832.82</v>
      </c>
      <c r="F8" s="84">
        <f t="shared" si="4"/>
        <v>27916.030000000261</v>
      </c>
      <c r="G8" s="67">
        <f t="shared" si="5"/>
        <v>9.0611959918033662E-3</v>
      </c>
      <c r="H8" s="87">
        <v>3108748.85</v>
      </c>
      <c r="I8" s="131"/>
      <c r="J8" s="132"/>
      <c r="K8" s="133"/>
      <c r="L8" s="28"/>
      <c r="M8" s="20"/>
      <c r="Y8" s="2"/>
      <c r="Z8" s="2"/>
      <c r="AA8" s="2"/>
      <c r="AB8" s="2"/>
      <c r="AC8" s="1"/>
      <c r="AD8" s="1"/>
      <c r="AE8" s="1"/>
      <c r="AF8" s="1"/>
    </row>
    <row r="9" spans="1:32" ht="42.75" customHeight="1" x14ac:dyDescent="0.25">
      <c r="A9" s="94" t="s">
        <v>34</v>
      </c>
      <c r="B9" s="65">
        <v>366454.88</v>
      </c>
      <c r="C9" s="66">
        <f t="shared" si="0"/>
        <v>3940.9400000000023</v>
      </c>
      <c r="D9" s="67">
        <f t="shared" si="1"/>
        <v>1.0754229824965088E-2</v>
      </c>
      <c r="E9" s="66">
        <v>370395.82</v>
      </c>
      <c r="F9" s="84">
        <f t="shared" si="4"/>
        <v>3717.4799999999814</v>
      </c>
      <c r="G9" s="67">
        <f t="shared" si="5"/>
        <v>1.0036506351502512E-2</v>
      </c>
      <c r="H9" s="87">
        <v>374113.3</v>
      </c>
      <c r="I9" s="131"/>
      <c r="J9" s="132"/>
      <c r="K9" s="133"/>
      <c r="Y9" s="2"/>
      <c r="Z9" s="2"/>
      <c r="AA9" s="2"/>
      <c r="AB9" s="2"/>
      <c r="AC9" s="1"/>
      <c r="AD9" s="1"/>
      <c r="AE9" s="1"/>
      <c r="AF9" s="1"/>
    </row>
    <row r="10" spans="1:32" ht="42" customHeight="1" thickBot="1" x14ac:dyDescent="0.3">
      <c r="A10" s="94" t="s">
        <v>17</v>
      </c>
      <c r="B10" s="65">
        <v>3476227.74</v>
      </c>
      <c r="C10" s="66">
        <f t="shared" si="0"/>
        <v>17447.699999999721</v>
      </c>
      <c r="D10" s="67">
        <f t="shared" si="1"/>
        <v>5.0191475659761347E-3</v>
      </c>
      <c r="E10" s="66">
        <v>3493675.44</v>
      </c>
      <c r="F10" s="84">
        <f t="shared" si="4"/>
        <v>39888.580000000075</v>
      </c>
      <c r="G10" s="67">
        <f t="shared" si="5"/>
        <v>1.1417368523505457E-2</v>
      </c>
      <c r="H10" s="87">
        <v>3533564.02</v>
      </c>
      <c r="I10" s="131"/>
      <c r="J10" s="132"/>
      <c r="K10" s="134"/>
      <c r="Y10" s="2"/>
      <c r="Z10" s="2"/>
      <c r="AA10" s="2"/>
      <c r="AB10" s="2"/>
      <c r="AC10" s="1"/>
      <c r="AD10" s="1"/>
      <c r="AE10" s="1"/>
      <c r="AF10" s="1"/>
    </row>
    <row r="11" spans="1:32" ht="43.5" customHeight="1" thickBot="1" x14ac:dyDescent="0.3">
      <c r="A11" s="98" t="s">
        <v>13</v>
      </c>
      <c r="B11" s="127">
        <v>54208.3</v>
      </c>
      <c r="C11" s="99">
        <v>-889.31</v>
      </c>
      <c r="D11" s="100">
        <f t="shared" ref="D11:D22" si="6">C11/B11</f>
        <v>-1.6405421310020787E-2</v>
      </c>
      <c r="E11" s="99">
        <v>53318.99</v>
      </c>
      <c r="F11" s="101">
        <f t="shared" si="4"/>
        <v>-290.11000000000058</v>
      </c>
      <c r="G11" s="100">
        <f t="shared" si="5"/>
        <v>-5.4410257958749896E-3</v>
      </c>
      <c r="H11" s="102">
        <v>53028.88</v>
      </c>
      <c r="I11" s="135"/>
      <c r="J11" s="136"/>
      <c r="K11" s="137"/>
      <c r="M11" s="24"/>
      <c r="Y11" s="2"/>
      <c r="Z11" s="2"/>
      <c r="AA11" s="2"/>
      <c r="AB11" s="2"/>
      <c r="AC11" s="1"/>
      <c r="AD11" s="1"/>
      <c r="AE11" s="1"/>
      <c r="AF11" s="1"/>
    </row>
    <row r="12" spans="1:32" ht="32.25" customHeight="1" x14ac:dyDescent="0.25">
      <c r="A12" s="94" t="s">
        <v>27</v>
      </c>
      <c r="B12" s="62">
        <v>1469334.47</v>
      </c>
      <c r="C12" s="66">
        <f t="shared" si="0"/>
        <v>1134.8200000000652</v>
      </c>
      <c r="D12" s="67">
        <f t="shared" si="6"/>
        <v>7.7233606314297196E-4</v>
      </c>
      <c r="E12" s="66">
        <v>1470469.29</v>
      </c>
      <c r="F12" s="84">
        <f t="shared" si="4"/>
        <v>6599.5300000000279</v>
      </c>
      <c r="G12" s="67">
        <f t="shared" si="5"/>
        <v>4.4880434055171786E-3</v>
      </c>
      <c r="H12" s="66">
        <v>1477068.82</v>
      </c>
      <c r="I12" s="138"/>
      <c r="J12" s="139"/>
      <c r="K12" s="130"/>
      <c r="M12" s="18"/>
      <c r="Y12" s="2"/>
      <c r="Z12" s="2"/>
      <c r="AA12" s="2"/>
      <c r="AB12" s="2"/>
      <c r="AC12" s="1"/>
      <c r="AD12" s="1"/>
      <c r="AE12" s="1"/>
      <c r="AF12" s="1"/>
    </row>
    <row r="13" spans="1:32" ht="43.5" customHeight="1" x14ac:dyDescent="0.25">
      <c r="A13" s="94" t="s">
        <v>35</v>
      </c>
      <c r="B13" s="65">
        <v>1281110.28</v>
      </c>
      <c r="C13" s="66">
        <v>13464.91</v>
      </c>
      <c r="D13" s="67">
        <f t="shared" si="6"/>
        <v>1.0510344199251917E-2</v>
      </c>
      <c r="E13" s="66">
        <v>641377.53</v>
      </c>
      <c r="F13" s="84">
        <f t="shared" ref="F13" si="7">H13-E13</f>
        <v>24591.569999999949</v>
      </c>
      <c r="G13" s="67">
        <f t="shared" ref="G13" si="8">F13/E13</f>
        <v>3.8341801590710461E-2</v>
      </c>
      <c r="H13" s="87">
        <v>665969.1</v>
      </c>
      <c r="I13" s="131"/>
      <c r="J13" s="132"/>
      <c r="K13" s="133"/>
      <c r="M13" s="20"/>
      <c r="Y13" s="2"/>
      <c r="Z13" s="2"/>
      <c r="AA13" s="2"/>
      <c r="AB13" s="2"/>
      <c r="AC13" s="1"/>
      <c r="AD13" s="1"/>
      <c r="AE13" s="1"/>
      <c r="AF13" s="1"/>
    </row>
    <row r="14" spans="1:32" ht="42" customHeight="1" x14ac:dyDescent="0.25">
      <c r="A14" s="94" t="s">
        <v>36</v>
      </c>
      <c r="B14" s="65">
        <v>1059070.0900000001</v>
      </c>
      <c r="C14" s="66">
        <f>E14-B14</f>
        <v>11901.629999999888</v>
      </c>
      <c r="D14" s="67">
        <f t="shared" si="6"/>
        <v>1.1237811465339266E-2</v>
      </c>
      <c r="E14" s="66">
        <v>1070971.72</v>
      </c>
      <c r="F14" s="84">
        <f>H14-E14</f>
        <v>9144.8200000000652</v>
      </c>
      <c r="G14" s="67">
        <f t="shared" si="5"/>
        <v>8.5388062347716009E-3</v>
      </c>
      <c r="H14" s="87">
        <v>1080116.54</v>
      </c>
      <c r="I14" s="131"/>
      <c r="J14" s="132"/>
      <c r="K14" s="133"/>
      <c r="M14" s="18"/>
      <c r="Y14" s="2"/>
      <c r="Z14" s="2"/>
      <c r="AA14" s="2"/>
      <c r="AB14" s="2"/>
      <c r="AC14" s="1"/>
      <c r="AD14" s="1"/>
      <c r="AE14" s="1"/>
      <c r="AF14" s="1"/>
    </row>
    <row r="15" spans="1:32" ht="30" customHeight="1" x14ac:dyDescent="0.25">
      <c r="A15" s="94" t="s">
        <v>4</v>
      </c>
      <c r="B15" s="65">
        <v>1114.68</v>
      </c>
      <c r="C15" s="66">
        <v>167.03</v>
      </c>
      <c r="D15" s="67">
        <f t="shared" si="6"/>
        <v>0.14984569562565039</v>
      </c>
      <c r="E15" s="88">
        <v>1138.3499999999999</v>
      </c>
      <c r="F15" s="84">
        <v>0</v>
      </c>
      <c r="G15" s="67">
        <f t="shared" si="5"/>
        <v>0</v>
      </c>
      <c r="H15" s="87">
        <v>49716.67</v>
      </c>
      <c r="I15" s="131"/>
      <c r="J15" s="132"/>
      <c r="K15" s="133"/>
      <c r="M15" s="18"/>
      <c r="Y15" s="2"/>
      <c r="Z15" s="2"/>
      <c r="AA15" s="2"/>
      <c r="AB15" s="2"/>
      <c r="AC15" s="1"/>
      <c r="AD15" s="1"/>
      <c r="AE15" s="1"/>
      <c r="AF15" s="1"/>
    </row>
    <row r="16" spans="1:32" ht="43.5" customHeight="1" x14ac:dyDescent="0.25">
      <c r="A16" s="94" t="s">
        <v>37</v>
      </c>
      <c r="B16" s="65">
        <v>1531419.87</v>
      </c>
      <c r="C16" s="66">
        <f t="shared" ref="C16:C21" si="9">E16-B16</f>
        <v>17099.779999999795</v>
      </c>
      <c r="D16" s="67">
        <f t="shared" si="6"/>
        <v>1.1165964563330234E-2</v>
      </c>
      <c r="E16" s="66">
        <v>1548519.65</v>
      </c>
      <c r="F16" s="84">
        <f>H16-E16</f>
        <v>14461.790000000037</v>
      </c>
      <c r="G16" s="67">
        <f t="shared" si="5"/>
        <v>9.3391065460486974E-3</v>
      </c>
      <c r="H16" s="87">
        <v>1562981.44</v>
      </c>
      <c r="I16" s="131"/>
      <c r="J16" s="132"/>
      <c r="K16" s="133"/>
      <c r="M16" s="17"/>
      <c r="Y16" s="2"/>
      <c r="Z16" s="2"/>
      <c r="AA16" s="2"/>
      <c r="AB16" s="2"/>
      <c r="AC16" s="1"/>
      <c r="AD16" s="1"/>
      <c r="AE16" s="1"/>
      <c r="AF16" s="1"/>
    </row>
    <row r="17" spans="1:32" ht="30.75" customHeight="1" x14ac:dyDescent="0.25">
      <c r="A17" s="94" t="s">
        <v>55</v>
      </c>
      <c r="B17" s="65">
        <v>427029.16</v>
      </c>
      <c r="C17" s="66">
        <f t="shared" ref="C17" si="10">E17-B17</f>
        <v>3757.6600000000326</v>
      </c>
      <c r="D17" s="67">
        <f t="shared" ref="D17" si="11">C17/B17</f>
        <v>8.7995395911605497E-3</v>
      </c>
      <c r="E17" s="68">
        <v>430786.82</v>
      </c>
      <c r="F17" s="84">
        <f t="shared" ref="F17" si="12">H17-E17</f>
        <v>3575.070000000007</v>
      </c>
      <c r="G17" s="67">
        <f t="shared" si="5"/>
        <v>8.2989307797299988E-3</v>
      </c>
      <c r="H17" s="87">
        <v>434361.89</v>
      </c>
      <c r="I17" s="131"/>
      <c r="J17" s="132"/>
      <c r="K17" s="133"/>
      <c r="M17" s="17"/>
      <c r="Y17" s="2"/>
      <c r="Z17" s="2"/>
      <c r="AA17" s="2"/>
      <c r="AB17" s="2"/>
      <c r="AC17" s="1"/>
      <c r="AD17" s="1"/>
      <c r="AE17" s="1"/>
      <c r="AF17" s="1"/>
    </row>
    <row r="18" spans="1:32" ht="31.5" customHeight="1" x14ac:dyDescent="0.25">
      <c r="A18" s="80" t="s">
        <v>26</v>
      </c>
      <c r="B18" s="106">
        <v>99254.95</v>
      </c>
      <c r="C18" s="125">
        <f t="shared" si="9"/>
        <v>437.02999999999884</v>
      </c>
      <c r="D18" s="126">
        <f t="shared" si="6"/>
        <v>4.4031053363081524E-3</v>
      </c>
      <c r="E18" s="103">
        <v>99691.98</v>
      </c>
      <c r="F18" s="97">
        <f t="shared" ref="F18:F23" si="13">H18-E18</f>
        <v>-287.1299999999901</v>
      </c>
      <c r="G18" s="96">
        <f t="shared" ref="G18:G23" si="14">F18/E18</f>
        <v>-2.8801715042673453E-3</v>
      </c>
      <c r="H18" s="95">
        <v>99404.85</v>
      </c>
      <c r="I18" s="131"/>
      <c r="J18" s="132"/>
      <c r="K18" s="133"/>
      <c r="M18" s="20"/>
      <c r="Y18" s="2"/>
      <c r="Z18" s="2"/>
      <c r="AA18" s="2"/>
      <c r="AB18" s="2"/>
      <c r="AC18" s="1"/>
      <c r="AD18" s="1"/>
      <c r="AE18" s="1"/>
      <c r="AF18" s="1"/>
    </row>
    <row r="19" spans="1:32" s="28" customFormat="1" ht="42.75" customHeight="1" x14ac:dyDescent="0.25">
      <c r="A19" s="80" t="s">
        <v>38</v>
      </c>
      <c r="B19" s="104">
        <v>37289.1</v>
      </c>
      <c r="C19" s="105">
        <f t="shared" si="9"/>
        <v>-4245.2999999999956</v>
      </c>
      <c r="D19" s="96">
        <f t="shared" si="6"/>
        <v>-0.11384828274214169</v>
      </c>
      <c r="E19" s="105">
        <v>33043.800000000003</v>
      </c>
      <c r="F19" s="105">
        <f t="shared" si="13"/>
        <v>-177.93000000000029</v>
      </c>
      <c r="G19" s="96">
        <f t="shared" si="14"/>
        <v>-5.3846712545167407E-3</v>
      </c>
      <c r="H19" s="105">
        <v>32865.870000000003</v>
      </c>
      <c r="I19" s="140"/>
      <c r="J19" s="141"/>
      <c r="K19" s="142"/>
      <c r="M19" s="29"/>
      <c r="Y19" s="30"/>
      <c r="Z19" s="30"/>
      <c r="AA19" s="30"/>
      <c r="AB19" s="30"/>
    </row>
    <row r="20" spans="1:32" ht="42.75" customHeight="1" x14ac:dyDescent="0.25">
      <c r="A20" s="37" t="s">
        <v>39</v>
      </c>
      <c r="B20" s="65">
        <v>481973.22</v>
      </c>
      <c r="C20" s="66">
        <f t="shared" si="9"/>
        <v>5403.9800000000396</v>
      </c>
      <c r="D20" s="67">
        <f t="shared" si="6"/>
        <v>1.121219971516268E-2</v>
      </c>
      <c r="E20" s="66">
        <v>487377.2</v>
      </c>
      <c r="F20" s="88">
        <f t="shared" si="13"/>
        <v>4709.9400000000023</v>
      </c>
      <c r="G20" s="67">
        <f t="shared" si="14"/>
        <v>9.6638496835715799E-3</v>
      </c>
      <c r="H20" s="87">
        <v>492087.14</v>
      </c>
      <c r="I20" s="131"/>
      <c r="J20" s="132"/>
      <c r="K20" s="133"/>
      <c r="M20" s="19"/>
      <c r="Y20" s="2"/>
      <c r="Z20" s="2"/>
      <c r="AA20" s="2"/>
      <c r="AB20" s="2"/>
      <c r="AC20" s="1"/>
      <c r="AD20" s="1"/>
      <c r="AE20" s="1"/>
      <c r="AF20" s="1"/>
    </row>
    <row r="21" spans="1:32" ht="42.75" customHeight="1" x14ac:dyDescent="0.25">
      <c r="A21" s="37" t="s">
        <v>40</v>
      </c>
      <c r="B21" s="65">
        <v>158473.48000000001</v>
      </c>
      <c r="C21" s="66">
        <f t="shared" si="9"/>
        <v>1745.5299999999988</v>
      </c>
      <c r="D21" s="67">
        <f t="shared" si="6"/>
        <v>1.1014650527015616E-2</v>
      </c>
      <c r="E21" s="66">
        <v>160219.01</v>
      </c>
      <c r="F21" s="88">
        <f t="shared" si="13"/>
        <v>1442.0699999999779</v>
      </c>
      <c r="G21" s="67">
        <f t="shared" si="14"/>
        <v>9.000617342473767E-3</v>
      </c>
      <c r="H21" s="87">
        <v>161661.07999999999</v>
      </c>
      <c r="I21" s="131"/>
      <c r="J21" s="132"/>
      <c r="K21" s="133"/>
      <c r="M21" s="18"/>
      <c r="Y21" s="2"/>
      <c r="Z21" s="2"/>
      <c r="AA21" s="2"/>
      <c r="AB21" s="2"/>
      <c r="AC21" s="1"/>
      <c r="AD21" s="1"/>
      <c r="AE21" s="1"/>
      <c r="AF21" s="1"/>
    </row>
    <row r="22" spans="1:32" ht="32.25" customHeight="1" x14ac:dyDescent="0.25">
      <c r="A22" s="79" t="s">
        <v>15</v>
      </c>
      <c r="B22" s="106">
        <v>527907.23</v>
      </c>
      <c r="C22" s="107">
        <v>-1011.35</v>
      </c>
      <c r="D22" s="108">
        <f t="shared" si="6"/>
        <v>-1.9157722086890153E-3</v>
      </c>
      <c r="E22" s="107">
        <v>526895.88</v>
      </c>
      <c r="F22" s="109">
        <f t="shared" si="13"/>
        <v>-15988.299999999988</v>
      </c>
      <c r="G22" s="108">
        <f t="shared" si="14"/>
        <v>-3.0344325334257669E-2</v>
      </c>
      <c r="H22" s="110">
        <v>510907.58</v>
      </c>
      <c r="I22" s="131"/>
      <c r="J22" s="132"/>
      <c r="K22" s="133"/>
      <c r="Y22" s="2"/>
      <c r="Z22" s="2"/>
      <c r="AA22" s="2"/>
      <c r="AB22" s="2"/>
      <c r="AC22" s="1"/>
      <c r="AD22" s="1"/>
      <c r="AE22" s="1"/>
      <c r="AF22" s="1"/>
    </row>
    <row r="23" spans="1:32" ht="42.75" customHeight="1" x14ac:dyDescent="0.25">
      <c r="A23" s="37" t="s">
        <v>5</v>
      </c>
      <c r="B23" s="65">
        <v>315691.44</v>
      </c>
      <c r="C23" s="66">
        <f>E23-B23</f>
        <v>3472.3300000000163</v>
      </c>
      <c r="D23" s="67">
        <f>C23/B23</f>
        <v>1.0999126235415241E-2</v>
      </c>
      <c r="E23" s="66">
        <v>319163.77</v>
      </c>
      <c r="F23" s="88">
        <f t="shared" si="13"/>
        <v>3076.1199999999953</v>
      </c>
      <c r="G23" s="67">
        <f t="shared" si="14"/>
        <v>9.6380613626665564E-3</v>
      </c>
      <c r="H23" s="87">
        <v>322239.89</v>
      </c>
      <c r="I23" s="131"/>
      <c r="J23" s="132"/>
      <c r="K23" s="133"/>
      <c r="M23" s="18"/>
      <c r="Y23" s="2"/>
      <c r="Z23" s="2"/>
      <c r="AA23" s="2"/>
      <c r="AB23" s="2"/>
      <c r="AC23" s="1"/>
      <c r="AD23" s="1"/>
      <c r="AE23" s="1"/>
      <c r="AF23" s="1"/>
    </row>
    <row r="24" spans="1:32" ht="42.75" customHeight="1" x14ac:dyDescent="0.25">
      <c r="A24" s="79" t="s">
        <v>11</v>
      </c>
      <c r="B24" s="111">
        <v>302204.53999999998</v>
      </c>
      <c r="C24" s="107">
        <f t="shared" ref="C24:C30" si="15">E24-B24</f>
        <v>-309.05999999999767</v>
      </c>
      <c r="D24" s="108">
        <f t="shared" ref="D24:D30" si="16">C24/B24</f>
        <v>-1.022684834582557E-3</v>
      </c>
      <c r="E24" s="109">
        <v>301895.48</v>
      </c>
      <c r="F24" s="109">
        <f>H24-E24</f>
        <v>-159.19999999995343</v>
      </c>
      <c r="G24" s="108">
        <f>F24/E24</f>
        <v>-5.2733482462193027E-4</v>
      </c>
      <c r="H24" s="110">
        <v>301736.28000000003</v>
      </c>
      <c r="I24" s="143"/>
      <c r="J24" s="144"/>
      <c r="K24" s="133"/>
      <c r="Y24" s="2"/>
      <c r="Z24" s="2"/>
      <c r="AA24" s="2"/>
      <c r="AB24" s="2"/>
      <c r="AC24" s="1"/>
      <c r="AD24" s="1"/>
      <c r="AE24" s="1"/>
      <c r="AF24" s="1"/>
    </row>
    <row r="25" spans="1:32" ht="30.75" customHeight="1" x14ac:dyDescent="0.25">
      <c r="A25" s="37" t="s">
        <v>6</v>
      </c>
      <c r="B25" s="65">
        <v>4614567.0999999996</v>
      </c>
      <c r="C25" s="66">
        <f t="shared" si="15"/>
        <v>63440.669999999925</v>
      </c>
      <c r="D25" s="67">
        <f t="shared" si="16"/>
        <v>1.3747913645030739E-2</v>
      </c>
      <c r="E25" s="66">
        <v>4678007.7699999996</v>
      </c>
      <c r="F25" s="88">
        <f t="shared" ref="F25:F31" si="17">H25-E25</f>
        <v>65056.030000000261</v>
      </c>
      <c r="G25" s="67">
        <f t="shared" ref="G25:G31" si="18">F25/E25</f>
        <v>1.390678109113108E-2</v>
      </c>
      <c r="H25" s="87">
        <v>4743063.8</v>
      </c>
      <c r="I25" s="131"/>
      <c r="J25" s="132"/>
      <c r="K25" s="133"/>
      <c r="M25" s="17"/>
      <c r="Y25" s="2"/>
      <c r="Z25" s="2"/>
      <c r="AA25" s="2"/>
      <c r="AB25" s="2"/>
      <c r="AC25" s="1"/>
      <c r="AD25" s="1"/>
      <c r="AE25" s="1"/>
      <c r="AF25" s="1"/>
    </row>
    <row r="26" spans="1:32" ht="32.25" customHeight="1" x14ac:dyDescent="0.25">
      <c r="A26" s="79" t="s">
        <v>25</v>
      </c>
      <c r="B26" s="121">
        <v>635476.21</v>
      </c>
      <c r="C26" s="123">
        <f t="shared" si="15"/>
        <v>-2121.0100000000093</v>
      </c>
      <c r="D26" s="122">
        <f t="shared" si="16"/>
        <v>-3.3376701859539467E-3</v>
      </c>
      <c r="E26" s="123">
        <v>633355.19999999995</v>
      </c>
      <c r="F26" s="116">
        <f t="shared" si="17"/>
        <v>-2433.5100000000093</v>
      </c>
      <c r="G26" s="117">
        <f t="shared" si="18"/>
        <v>-3.8422515517359131E-3</v>
      </c>
      <c r="H26" s="123">
        <v>630921.68999999994</v>
      </c>
      <c r="I26" s="46"/>
      <c r="J26" s="47"/>
      <c r="K26" s="145"/>
      <c r="M26" s="18"/>
      <c r="Y26" s="2"/>
      <c r="Z26" s="2"/>
      <c r="AA26" s="2"/>
      <c r="AB26" s="2"/>
      <c r="AC26" s="1"/>
      <c r="AD26" s="1"/>
      <c r="AE26" s="1"/>
      <c r="AF26" s="1"/>
    </row>
    <row r="27" spans="1:32" ht="31.5" customHeight="1" x14ac:dyDescent="0.25">
      <c r="A27" s="37" t="s">
        <v>14</v>
      </c>
      <c r="B27" s="70">
        <v>1865897.48</v>
      </c>
      <c r="C27" s="74">
        <v>91428.06</v>
      </c>
      <c r="D27" s="75">
        <f t="shared" si="16"/>
        <v>4.8999508804738835E-2</v>
      </c>
      <c r="E27" s="89">
        <v>1957325.53</v>
      </c>
      <c r="F27" s="69">
        <f t="shared" si="17"/>
        <v>-178271.64000000013</v>
      </c>
      <c r="G27" s="82">
        <f t="shared" si="18"/>
        <v>-9.1079198256817373E-2</v>
      </c>
      <c r="H27" s="73">
        <v>1779053.89</v>
      </c>
      <c r="I27" s="46"/>
      <c r="J27" s="47"/>
      <c r="K27" s="145"/>
      <c r="M27" s="18"/>
      <c r="Y27" s="2"/>
      <c r="Z27" s="2"/>
      <c r="AA27" s="2"/>
      <c r="AB27" s="2"/>
      <c r="AC27" s="1"/>
      <c r="AD27" s="1"/>
      <c r="AE27" s="1"/>
      <c r="AF27" s="1"/>
    </row>
    <row r="28" spans="1:32" ht="31.5" customHeight="1" x14ac:dyDescent="0.25">
      <c r="A28" s="79" t="s">
        <v>10</v>
      </c>
      <c r="B28" s="121">
        <v>363870.24</v>
      </c>
      <c r="C28" s="116">
        <f t="shared" si="15"/>
        <v>-36128.959999999963</v>
      </c>
      <c r="D28" s="122">
        <f t="shared" si="16"/>
        <v>-9.9290780141843865E-2</v>
      </c>
      <c r="E28" s="123">
        <v>327741.28000000003</v>
      </c>
      <c r="F28" s="116">
        <f t="shared" si="17"/>
        <v>-39999.920000000042</v>
      </c>
      <c r="G28" s="117">
        <f t="shared" si="18"/>
        <v>-0.12204724409448831</v>
      </c>
      <c r="H28" s="123">
        <v>287741.36</v>
      </c>
      <c r="I28" s="146"/>
      <c r="J28" s="47"/>
      <c r="K28" s="145"/>
      <c r="M28" s="18"/>
      <c r="Y28" s="2"/>
      <c r="Z28" s="2"/>
      <c r="AA28" s="2"/>
      <c r="AB28" s="2"/>
      <c r="AC28" s="1"/>
      <c r="AD28" s="1"/>
      <c r="AE28" s="1"/>
      <c r="AF28" s="1"/>
    </row>
    <row r="29" spans="1:32" ht="33.75" customHeight="1" x14ac:dyDescent="0.25">
      <c r="A29" s="79" t="s">
        <v>29</v>
      </c>
      <c r="B29" s="124">
        <v>1149509.57</v>
      </c>
      <c r="C29" s="120">
        <f t="shared" si="15"/>
        <v>19758.10999999987</v>
      </c>
      <c r="D29" s="115">
        <f t="shared" si="16"/>
        <v>1.7188295352773678E-2</v>
      </c>
      <c r="E29" s="114">
        <v>1169267.68</v>
      </c>
      <c r="F29" s="116">
        <f t="shared" si="17"/>
        <v>-22125.270000000019</v>
      </c>
      <c r="G29" s="117">
        <f t="shared" si="18"/>
        <v>-1.8922330941363245E-2</v>
      </c>
      <c r="H29" s="123">
        <v>1147142.4099999999</v>
      </c>
      <c r="I29" s="147"/>
      <c r="J29" s="49"/>
      <c r="K29" s="145"/>
      <c r="M29" s="18"/>
      <c r="Y29" s="2"/>
      <c r="Z29" s="2"/>
      <c r="AA29" s="2"/>
      <c r="AB29" s="2"/>
      <c r="AC29" s="1"/>
      <c r="AD29" s="1"/>
      <c r="AE29" s="1"/>
      <c r="AF29" s="1"/>
    </row>
    <row r="30" spans="1:32" ht="30.75" customHeight="1" x14ac:dyDescent="0.25">
      <c r="A30" s="79" t="s">
        <v>30</v>
      </c>
      <c r="B30" s="124">
        <v>462645.93</v>
      </c>
      <c r="C30" s="120">
        <f t="shared" si="15"/>
        <v>16260.280000000028</v>
      </c>
      <c r="D30" s="115">
        <f t="shared" si="16"/>
        <v>3.5146272658229213E-2</v>
      </c>
      <c r="E30" s="114">
        <v>478906.21</v>
      </c>
      <c r="F30" s="116">
        <f t="shared" si="17"/>
        <v>-33240.860000000044</v>
      </c>
      <c r="G30" s="117">
        <f t="shared" si="18"/>
        <v>-6.9409958162789415E-2</v>
      </c>
      <c r="H30" s="123">
        <v>445665.35</v>
      </c>
      <c r="I30" s="146"/>
      <c r="J30" s="47"/>
      <c r="K30" s="145"/>
      <c r="M30" s="18"/>
      <c r="Y30" s="2"/>
      <c r="Z30" s="2"/>
      <c r="AA30" s="2"/>
      <c r="AB30" s="2"/>
      <c r="AC30" s="1"/>
      <c r="AD30" s="1"/>
      <c r="AE30" s="1"/>
      <c r="AF30" s="1"/>
    </row>
    <row r="31" spans="1:32" ht="42.75" customHeight="1" x14ac:dyDescent="0.25">
      <c r="A31" s="37" t="s">
        <v>7</v>
      </c>
      <c r="B31" s="70">
        <v>6342.53</v>
      </c>
      <c r="C31" s="76"/>
      <c r="D31" s="77"/>
      <c r="E31" s="76">
        <v>6342.53</v>
      </c>
      <c r="F31" s="90">
        <f t="shared" si="17"/>
        <v>0</v>
      </c>
      <c r="G31" s="90">
        <f t="shared" si="18"/>
        <v>0</v>
      </c>
      <c r="H31" s="73">
        <v>6342.53</v>
      </c>
      <c r="I31" s="48"/>
      <c r="J31" s="49"/>
      <c r="K31" s="145"/>
      <c r="Y31" s="2"/>
      <c r="Z31" s="2"/>
      <c r="AA31" s="2"/>
      <c r="AB31" s="2"/>
      <c r="AC31" s="1"/>
      <c r="AD31" s="1"/>
      <c r="AE31" s="1"/>
      <c r="AF31" s="1"/>
    </row>
    <row r="32" spans="1:32" ht="42.75" customHeight="1" x14ac:dyDescent="0.25">
      <c r="A32" s="37" t="s">
        <v>8</v>
      </c>
      <c r="B32" s="78">
        <v>3905148.67</v>
      </c>
      <c r="C32" s="73">
        <f t="shared" ref="C32:C41" si="19">E32-B32</f>
        <v>55018.430000000168</v>
      </c>
      <c r="D32" s="77">
        <f t="shared" ref="D32:D41" si="20">C32/B32</f>
        <v>1.4088690252092289E-2</v>
      </c>
      <c r="E32" s="73">
        <v>3960167.1</v>
      </c>
      <c r="F32" s="76">
        <f>H32-E32</f>
        <v>59554.899999999907</v>
      </c>
      <c r="G32" s="81">
        <f>F32/E32</f>
        <v>1.5038481583264479E-2</v>
      </c>
      <c r="H32" s="76">
        <v>4019722</v>
      </c>
      <c r="I32" s="48"/>
      <c r="J32" s="49"/>
      <c r="K32" s="45"/>
      <c r="Y32" s="2"/>
      <c r="Z32" s="2"/>
      <c r="AA32" s="2"/>
      <c r="AB32" s="2"/>
      <c r="AC32" s="1"/>
      <c r="AD32" s="1"/>
      <c r="AE32" s="1"/>
      <c r="AF32" s="1"/>
    </row>
    <row r="33" spans="1:32" ht="42.75" customHeight="1" x14ac:dyDescent="0.25">
      <c r="A33" s="37" t="s">
        <v>9</v>
      </c>
      <c r="B33" s="78">
        <v>1953948.62</v>
      </c>
      <c r="C33" s="73">
        <f t="shared" si="19"/>
        <v>31601.34999999986</v>
      </c>
      <c r="D33" s="77">
        <f t="shared" si="20"/>
        <v>1.6173071122003127E-2</v>
      </c>
      <c r="E33" s="73">
        <v>1985549.97</v>
      </c>
      <c r="F33" s="76">
        <f>H33-E33</f>
        <v>517710.2899999998</v>
      </c>
      <c r="G33" s="81">
        <f>F33/E33</f>
        <v>0.26073898810010798</v>
      </c>
      <c r="H33" s="91">
        <v>2503260.2599999998</v>
      </c>
      <c r="I33" s="148"/>
      <c r="J33" s="49"/>
      <c r="K33" s="45"/>
      <c r="Y33" s="2"/>
      <c r="Z33" s="2"/>
      <c r="AA33" s="2"/>
      <c r="AB33" s="2"/>
      <c r="AC33" s="1"/>
      <c r="AD33" s="1"/>
      <c r="AE33" s="1"/>
      <c r="AF33" s="1"/>
    </row>
    <row r="34" spans="1:32" ht="42" customHeight="1" x14ac:dyDescent="0.25">
      <c r="A34" s="37" t="s">
        <v>63</v>
      </c>
      <c r="B34" s="78">
        <v>788397</v>
      </c>
      <c r="C34" s="73">
        <f t="shared" si="19"/>
        <v>771689.25</v>
      </c>
      <c r="D34" s="77">
        <f t="shared" si="20"/>
        <v>0.97880794827986406</v>
      </c>
      <c r="E34" s="73">
        <v>1560086.25</v>
      </c>
      <c r="F34" s="76">
        <f>H34-E34</f>
        <v>54006.110000000102</v>
      </c>
      <c r="G34" s="81">
        <f>F34/E34</f>
        <v>3.4617387339962842E-2</v>
      </c>
      <c r="H34" s="91">
        <v>1614092.36</v>
      </c>
      <c r="I34" s="149"/>
      <c r="J34" s="47"/>
      <c r="K34" s="45"/>
      <c r="Y34" s="2"/>
      <c r="Z34" s="2"/>
      <c r="AA34" s="2"/>
      <c r="AB34" s="2"/>
      <c r="AC34" s="1"/>
      <c r="AD34" s="1"/>
      <c r="AE34" s="1"/>
      <c r="AF34" s="1"/>
    </row>
    <row r="35" spans="1:32" ht="30.75" customHeight="1" x14ac:dyDescent="0.25">
      <c r="A35" s="37" t="s">
        <v>28</v>
      </c>
      <c r="B35" s="78">
        <v>2966515.92</v>
      </c>
      <c r="C35" s="73">
        <f t="shared" si="19"/>
        <v>15098.180000000168</v>
      </c>
      <c r="D35" s="77">
        <f t="shared" si="20"/>
        <v>5.08953277419127E-3</v>
      </c>
      <c r="E35" s="73">
        <v>2981614.1</v>
      </c>
      <c r="F35" s="76">
        <f>H35-E35</f>
        <v>163347.14999999991</v>
      </c>
      <c r="G35" s="81">
        <f>F35/E35</f>
        <v>5.4784805988139076E-2</v>
      </c>
      <c r="H35" s="92">
        <v>3144961.25</v>
      </c>
      <c r="I35" s="149"/>
      <c r="J35" s="47"/>
      <c r="K35" s="45"/>
      <c r="M35" s="18"/>
      <c r="Y35" s="2"/>
      <c r="Z35" s="2"/>
      <c r="AA35" s="2"/>
      <c r="AB35" s="2"/>
      <c r="AC35" s="1"/>
      <c r="AD35" s="1"/>
      <c r="AE35" s="1"/>
      <c r="AF35" s="1"/>
    </row>
    <row r="36" spans="1:32" ht="42.75" customHeight="1" x14ac:dyDescent="0.25">
      <c r="A36" s="37" t="s">
        <v>12</v>
      </c>
      <c r="B36" s="78">
        <v>0</v>
      </c>
      <c r="C36" s="73"/>
      <c r="D36" s="77" t="e">
        <f t="shared" si="20"/>
        <v>#DIV/0!</v>
      </c>
      <c r="E36" s="76"/>
      <c r="F36" s="76"/>
      <c r="G36" s="81"/>
      <c r="H36" s="76">
        <v>20567.8</v>
      </c>
      <c r="I36" s="48"/>
      <c r="J36" s="49"/>
      <c r="K36" s="45"/>
      <c r="Y36" s="2"/>
      <c r="Z36" s="2"/>
      <c r="AA36" s="2"/>
      <c r="AB36" s="2"/>
      <c r="AC36" s="1"/>
      <c r="AD36" s="1"/>
      <c r="AE36" s="1"/>
      <c r="AF36" s="1"/>
    </row>
    <row r="37" spans="1:32" ht="43.5" customHeight="1" x14ac:dyDescent="0.25">
      <c r="A37" s="37" t="s">
        <v>18</v>
      </c>
      <c r="B37" s="78">
        <v>1704676.53</v>
      </c>
      <c r="C37" s="73">
        <f t="shared" si="19"/>
        <v>17657.84999999986</v>
      </c>
      <c r="D37" s="77">
        <f t="shared" si="20"/>
        <v>1.0358475458097531E-2</v>
      </c>
      <c r="E37" s="76">
        <v>1722334.38</v>
      </c>
      <c r="F37" s="76">
        <f>H37-E37</f>
        <v>16620.520000000019</v>
      </c>
      <c r="G37" s="81">
        <f>F37/E37</f>
        <v>9.6499960710300751E-3</v>
      </c>
      <c r="H37" s="76">
        <v>1738954.9</v>
      </c>
      <c r="I37" s="48"/>
      <c r="J37" s="49"/>
      <c r="K37" s="45"/>
      <c r="Y37" s="2"/>
      <c r="Z37" s="2"/>
      <c r="AA37" s="2"/>
      <c r="AB37" s="2"/>
      <c r="AC37" s="1"/>
      <c r="AD37" s="1"/>
      <c r="AE37" s="1"/>
      <c r="AF37" s="1"/>
    </row>
    <row r="38" spans="1:32" ht="30.75" customHeight="1" x14ac:dyDescent="0.25">
      <c r="A38" s="79" t="s">
        <v>20</v>
      </c>
      <c r="B38" s="113">
        <v>2247699.75</v>
      </c>
      <c r="C38" s="114">
        <f t="shared" si="19"/>
        <v>75004.450000000186</v>
      </c>
      <c r="D38" s="115">
        <f t="shared" si="20"/>
        <v>3.3369425787407855E-2</v>
      </c>
      <c r="E38" s="114">
        <v>2322704.2000000002</v>
      </c>
      <c r="F38" s="116">
        <f>H38-E38</f>
        <v>-170407.20999999996</v>
      </c>
      <c r="G38" s="117">
        <f>F38/E38</f>
        <v>-7.3365868111832724E-2</v>
      </c>
      <c r="H38" s="116">
        <v>2152296.9900000002</v>
      </c>
      <c r="I38" s="46"/>
      <c r="J38" s="47"/>
      <c r="K38" s="45"/>
      <c r="Y38" s="2"/>
      <c r="Z38" s="2"/>
      <c r="AA38" s="2"/>
      <c r="AB38" s="2"/>
      <c r="AC38" s="1"/>
      <c r="AD38" s="1"/>
      <c r="AE38" s="1"/>
      <c r="AF38" s="1"/>
    </row>
    <row r="39" spans="1:32" ht="31.5" customHeight="1" x14ac:dyDescent="0.25">
      <c r="A39" s="79" t="s">
        <v>21</v>
      </c>
      <c r="B39" s="113">
        <v>1832044.39</v>
      </c>
      <c r="C39" s="114">
        <f t="shared" si="19"/>
        <v>122517.35000000009</v>
      </c>
      <c r="D39" s="115">
        <f t="shared" si="20"/>
        <v>6.687466235466058E-2</v>
      </c>
      <c r="E39" s="114">
        <v>1954561.74</v>
      </c>
      <c r="F39" s="116">
        <f>H39-E39</f>
        <v>-157945.54000000004</v>
      </c>
      <c r="G39" s="117">
        <f>F39/E39</f>
        <v>-8.0808672741133278E-2</v>
      </c>
      <c r="H39" s="116">
        <v>1796616.2</v>
      </c>
      <c r="I39" s="46"/>
      <c r="J39" s="47"/>
      <c r="K39" s="45"/>
      <c r="Y39" s="2"/>
      <c r="Z39" s="2"/>
      <c r="AA39" s="2"/>
      <c r="AB39" s="2"/>
      <c r="AC39" s="1"/>
      <c r="AD39" s="1"/>
      <c r="AE39" s="1"/>
      <c r="AF39" s="1"/>
    </row>
    <row r="40" spans="1:32" ht="30.75" customHeight="1" x14ac:dyDescent="0.25">
      <c r="A40" s="37" t="s">
        <v>47</v>
      </c>
      <c r="B40" s="78">
        <v>444452.92</v>
      </c>
      <c r="C40" s="73">
        <f t="shared" si="19"/>
        <v>6110.0400000000373</v>
      </c>
      <c r="D40" s="77">
        <f t="shared" si="20"/>
        <v>1.3747327838458204E-2</v>
      </c>
      <c r="E40" s="40">
        <v>450562.96</v>
      </c>
      <c r="F40" s="112">
        <f>H40-E40</f>
        <v>6302.8399999999674</v>
      </c>
      <c r="G40" s="42">
        <f>F40/E40</f>
        <v>1.3988810797940352E-2</v>
      </c>
      <c r="H40" s="112">
        <v>456865.8</v>
      </c>
      <c r="I40" s="48"/>
      <c r="J40" s="49"/>
      <c r="K40" s="45"/>
      <c r="Y40" s="2"/>
      <c r="Z40" s="2"/>
      <c r="AA40" s="2"/>
      <c r="AB40" s="2"/>
      <c r="AC40" s="1"/>
      <c r="AD40" s="1"/>
      <c r="AE40" s="1"/>
      <c r="AF40" s="1"/>
    </row>
    <row r="41" spans="1:32" ht="31.5" customHeight="1" x14ac:dyDescent="0.25">
      <c r="A41" s="37" t="s">
        <v>23</v>
      </c>
      <c r="B41" s="78">
        <v>1724087.29</v>
      </c>
      <c r="C41" s="73">
        <f t="shared" si="19"/>
        <v>20814.35999999987</v>
      </c>
      <c r="D41" s="77">
        <f t="shared" si="20"/>
        <v>1.2072683396442107E-2</v>
      </c>
      <c r="E41" s="40">
        <v>1744901.65</v>
      </c>
      <c r="F41" s="112">
        <f>H41-E41</f>
        <v>13403.5</v>
      </c>
      <c r="G41" s="42">
        <f>F41/E41</f>
        <v>7.6815217637051349E-3</v>
      </c>
      <c r="H41" s="112">
        <v>1758305.15</v>
      </c>
      <c r="I41" s="48"/>
      <c r="J41" s="49"/>
      <c r="K41" s="45"/>
      <c r="Y41" s="2"/>
      <c r="Z41" s="2"/>
      <c r="AA41" s="2"/>
      <c r="AB41" s="2"/>
      <c r="AC41" s="1"/>
      <c r="AD41" s="1"/>
      <c r="AE41" s="1"/>
      <c r="AF41" s="1"/>
    </row>
    <row r="42" spans="1:32" s="28" customFormat="1" ht="3.75" customHeight="1" x14ac:dyDescent="0.25">
      <c r="A42" s="50" t="s">
        <v>51</v>
      </c>
      <c r="B42" s="78"/>
      <c r="C42" s="71"/>
      <c r="D42" s="72"/>
      <c r="E42" s="71"/>
      <c r="F42" s="43"/>
      <c r="G42" s="44"/>
      <c r="H42" s="43"/>
      <c r="I42" s="46"/>
      <c r="J42" s="47"/>
      <c r="K42" s="45"/>
      <c r="Y42" s="30"/>
      <c r="Z42" s="30"/>
      <c r="AA42" s="30"/>
      <c r="AB42" s="30"/>
    </row>
    <row r="43" spans="1:32" s="28" customFormat="1" ht="42.75" customHeight="1" x14ac:dyDescent="0.25">
      <c r="A43" s="79" t="s">
        <v>52</v>
      </c>
      <c r="B43" s="113">
        <v>793536.3</v>
      </c>
      <c r="C43" s="114">
        <f t="shared" ref="C43:C51" si="21">E43-B43</f>
        <v>41514.909999999916</v>
      </c>
      <c r="D43" s="115">
        <f t="shared" ref="D43:D51" si="22">C43/B43</f>
        <v>5.2316333858955053E-2</v>
      </c>
      <c r="E43" s="114">
        <v>835051.21</v>
      </c>
      <c r="F43" s="116">
        <f>H43-E43</f>
        <v>-34950.909999999916</v>
      </c>
      <c r="G43" s="117">
        <f t="shared" ref="G43:G56" si="23">F43/E43</f>
        <v>-4.1854810317561143E-2</v>
      </c>
      <c r="H43" s="116">
        <v>800100.3</v>
      </c>
      <c r="I43" s="46"/>
      <c r="J43" s="47"/>
      <c r="K43" s="45"/>
      <c r="Y43" s="30"/>
      <c r="Z43" s="30"/>
      <c r="AA43" s="30"/>
      <c r="AB43" s="30"/>
    </row>
    <row r="44" spans="1:32" s="28" customFormat="1" ht="30.75" customHeight="1" x14ac:dyDescent="0.25">
      <c r="A44" s="37" t="s">
        <v>45</v>
      </c>
      <c r="B44" s="78">
        <v>4057889.49</v>
      </c>
      <c r="C44" s="73">
        <f t="shared" si="21"/>
        <v>60898.019999999553</v>
      </c>
      <c r="D44" s="77">
        <f t="shared" si="22"/>
        <v>1.5007313567822063E-2</v>
      </c>
      <c r="E44" s="73">
        <v>4118787.51</v>
      </c>
      <c r="F44" s="76">
        <f>H44-E44</f>
        <v>37681.480000000447</v>
      </c>
      <c r="G44" s="81">
        <f>F44/E44</f>
        <v>9.1486826908437555E-3</v>
      </c>
      <c r="H44" s="76">
        <v>4156468.99</v>
      </c>
      <c r="I44" s="48"/>
      <c r="J44" s="49"/>
      <c r="K44" s="45"/>
      <c r="Y44" s="30"/>
      <c r="Z44" s="30"/>
      <c r="AA44" s="30"/>
      <c r="AB44" s="30"/>
    </row>
    <row r="45" spans="1:32" ht="42.75" customHeight="1" x14ac:dyDescent="0.25">
      <c r="A45" s="79" t="s">
        <v>19</v>
      </c>
      <c r="B45" s="113">
        <v>1223746.9099999999</v>
      </c>
      <c r="C45" s="114">
        <f t="shared" si="21"/>
        <v>14746.210000000196</v>
      </c>
      <c r="D45" s="115">
        <f t="shared" si="22"/>
        <v>1.2050048812789401E-2</v>
      </c>
      <c r="E45" s="114">
        <v>1238493.1200000001</v>
      </c>
      <c r="F45" s="116">
        <f t="shared" ref="F45:F56" si="24">H45-E45</f>
        <v>-1735.9000000001397</v>
      </c>
      <c r="G45" s="117">
        <f t="shared" si="23"/>
        <v>-1.4016226428453147E-3</v>
      </c>
      <c r="H45" s="116">
        <v>1236757.22</v>
      </c>
      <c r="I45" s="48"/>
      <c r="J45" s="49"/>
      <c r="K45" s="45"/>
      <c r="Y45" s="2"/>
      <c r="Z45" s="2"/>
      <c r="AA45" s="2"/>
      <c r="AB45" s="2"/>
      <c r="AC45" s="1"/>
      <c r="AD45" s="1"/>
      <c r="AE45" s="1"/>
      <c r="AF45" s="1"/>
    </row>
    <row r="46" spans="1:32" ht="31.5" customHeight="1" x14ac:dyDescent="0.25">
      <c r="A46" s="37" t="s">
        <v>24</v>
      </c>
      <c r="B46" s="78">
        <v>1503501.18</v>
      </c>
      <c r="C46" s="73">
        <f t="shared" si="21"/>
        <v>14790.14000000013</v>
      </c>
      <c r="D46" s="77">
        <f t="shared" si="22"/>
        <v>9.8371322861217376E-3</v>
      </c>
      <c r="E46" s="40">
        <v>1518291.32</v>
      </c>
      <c r="F46" s="112">
        <f t="shared" si="24"/>
        <v>15084.10999999987</v>
      </c>
      <c r="G46" s="42">
        <f t="shared" si="23"/>
        <v>9.9349247415837626E-3</v>
      </c>
      <c r="H46" s="112">
        <v>1533375.43</v>
      </c>
      <c r="I46" s="48"/>
      <c r="J46" s="49"/>
      <c r="K46" s="45"/>
      <c r="Y46" s="2"/>
      <c r="Z46" s="2"/>
      <c r="AA46" s="2"/>
      <c r="AB46" s="2"/>
      <c r="AC46" s="1"/>
      <c r="AD46" s="1"/>
      <c r="AE46" s="1"/>
      <c r="AF46" s="1"/>
    </row>
    <row r="47" spans="1:32" ht="31.5" customHeight="1" x14ac:dyDescent="0.25">
      <c r="A47" s="79" t="s">
        <v>42</v>
      </c>
      <c r="B47" s="113">
        <v>177978.44</v>
      </c>
      <c r="C47" s="114">
        <f t="shared" si="21"/>
        <v>10542.239999999991</v>
      </c>
      <c r="D47" s="115">
        <f t="shared" si="22"/>
        <v>5.9233241958969805E-2</v>
      </c>
      <c r="E47" s="114">
        <v>188520.68</v>
      </c>
      <c r="F47" s="116">
        <f t="shared" si="24"/>
        <v>-3105.609999999986</v>
      </c>
      <c r="G47" s="117">
        <f t="shared" si="23"/>
        <v>-1.6473577328492483E-2</v>
      </c>
      <c r="H47" s="116">
        <v>185415.07</v>
      </c>
      <c r="I47" s="46"/>
      <c r="J47" s="47"/>
      <c r="K47" s="45"/>
      <c r="Y47" s="2"/>
      <c r="Z47" s="2"/>
      <c r="AA47" s="2"/>
      <c r="AB47" s="2"/>
      <c r="AC47" s="1"/>
      <c r="AD47" s="1"/>
      <c r="AE47" s="1"/>
      <c r="AF47" s="1"/>
    </row>
    <row r="48" spans="1:32" ht="31.5" customHeight="1" x14ac:dyDescent="0.25">
      <c r="A48" s="37" t="s">
        <v>41</v>
      </c>
      <c r="B48" s="78">
        <v>152456.89000000001</v>
      </c>
      <c r="C48" s="73">
        <f t="shared" si="21"/>
        <v>3005.6499999999942</v>
      </c>
      <c r="D48" s="77">
        <f t="shared" si="22"/>
        <v>1.9714753462437767E-2</v>
      </c>
      <c r="E48" s="40">
        <v>155462.54</v>
      </c>
      <c r="F48" s="112">
        <f t="shared" si="24"/>
        <v>588.44999999998254</v>
      </c>
      <c r="G48" s="42">
        <f t="shared" si="23"/>
        <v>3.7851562183403315E-3</v>
      </c>
      <c r="H48" s="112">
        <v>156050.99</v>
      </c>
      <c r="I48" s="46"/>
      <c r="J48" s="47"/>
      <c r="K48" s="45"/>
      <c r="Y48" s="2"/>
      <c r="Z48" s="2"/>
      <c r="AA48" s="2"/>
      <c r="AB48" s="2"/>
      <c r="AC48" s="1"/>
      <c r="AD48" s="1"/>
      <c r="AE48" s="1"/>
      <c r="AF48" s="1"/>
    </row>
    <row r="49" spans="1:32" ht="43.5" customHeight="1" x14ac:dyDescent="0.25">
      <c r="A49" s="37" t="s">
        <v>43</v>
      </c>
      <c r="B49" s="78">
        <v>157792.07999999999</v>
      </c>
      <c r="C49" s="73">
        <f t="shared" si="21"/>
        <v>6812.5200000000186</v>
      </c>
      <c r="D49" s="77">
        <f t="shared" si="22"/>
        <v>4.3174030027362711E-2</v>
      </c>
      <c r="E49" s="40">
        <v>164604.6</v>
      </c>
      <c r="F49" s="112">
        <f t="shared" si="24"/>
        <v>1234.0799999999872</v>
      </c>
      <c r="G49" s="42">
        <f t="shared" si="23"/>
        <v>7.4972388377966782E-3</v>
      </c>
      <c r="H49" s="112">
        <v>165838.68</v>
      </c>
      <c r="I49" s="46"/>
      <c r="J49" s="47"/>
      <c r="K49" s="45"/>
      <c r="Y49" s="2"/>
      <c r="Z49" s="2"/>
      <c r="AA49" s="2"/>
      <c r="AB49" s="2"/>
      <c r="AC49" s="1"/>
      <c r="AD49" s="1"/>
      <c r="AE49" s="1"/>
      <c r="AF49" s="1"/>
    </row>
    <row r="50" spans="1:32" ht="30.75" customHeight="1" x14ac:dyDescent="0.25">
      <c r="A50" s="79" t="s">
        <v>50</v>
      </c>
      <c r="B50" s="113">
        <v>642108.78</v>
      </c>
      <c r="C50" s="114">
        <f t="shared" si="21"/>
        <v>1013509.02</v>
      </c>
      <c r="D50" s="115">
        <f t="shared" si="22"/>
        <v>1.5784070418722509</v>
      </c>
      <c r="E50" s="114">
        <v>1655617.8</v>
      </c>
      <c r="F50" s="116">
        <f t="shared" si="24"/>
        <v>-26316.89000000013</v>
      </c>
      <c r="G50" s="117">
        <f t="shared" si="23"/>
        <v>-1.5895510425171878E-2</v>
      </c>
      <c r="H50" s="116">
        <v>1629300.91</v>
      </c>
      <c r="I50" s="48"/>
      <c r="J50" s="49"/>
      <c r="K50" s="45"/>
      <c r="Y50" s="2"/>
      <c r="Z50" s="2"/>
      <c r="AA50" s="2"/>
      <c r="AB50" s="2"/>
      <c r="AC50" s="1"/>
      <c r="AD50" s="1"/>
      <c r="AE50" s="1"/>
      <c r="AF50" s="1"/>
    </row>
    <row r="51" spans="1:32" ht="39.75" customHeight="1" x14ac:dyDescent="0.25">
      <c r="A51" s="37" t="s">
        <v>48</v>
      </c>
      <c r="B51" s="78">
        <v>4448804.54</v>
      </c>
      <c r="C51" s="73">
        <f t="shared" si="21"/>
        <v>49418.019999999553</v>
      </c>
      <c r="D51" s="77">
        <f t="shared" si="22"/>
        <v>1.110815715900154E-2</v>
      </c>
      <c r="E51" s="73">
        <v>4498222.5599999996</v>
      </c>
      <c r="F51" s="76">
        <f t="shared" si="24"/>
        <v>41702.330000000075</v>
      </c>
      <c r="G51" s="81">
        <f t="shared" si="23"/>
        <v>9.2708463051237016E-3</v>
      </c>
      <c r="H51" s="76">
        <v>4539924.8899999997</v>
      </c>
      <c r="I51" s="48"/>
      <c r="J51" s="49"/>
      <c r="K51" s="45"/>
      <c r="Y51" s="2"/>
      <c r="Z51" s="2"/>
      <c r="AA51" s="2"/>
      <c r="AB51" s="2"/>
      <c r="AC51" s="1"/>
      <c r="AD51" s="1"/>
      <c r="AE51" s="1"/>
      <c r="AF51" s="1"/>
    </row>
    <row r="52" spans="1:32" ht="31.5" customHeight="1" x14ac:dyDescent="0.25">
      <c r="A52" s="37" t="s">
        <v>56</v>
      </c>
      <c r="B52" s="78">
        <v>202128.6</v>
      </c>
      <c r="C52" s="73">
        <v>1791.85</v>
      </c>
      <c r="D52" s="77">
        <f>C52/200000</f>
        <v>8.9592500000000002E-3</v>
      </c>
      <c r="E52" s="73">
        <v>203920.45</v>
      </c>
      <c r="F52" s="118">
        <f t="shared" si="24"/>
        <v>1752.5599999999977</v>
      </c>
      <c r="G52" s="119">
        <f t="shared" si="23"/>
        <v>8.5943317602525764E-3</v>
      </c>
      <c r="H52" s="76">
        <v>205673.01</v>
      </c>
      <c r="I52" s="48"/>
      <c r="J52" s="49"/>
      <c r="K52" s="45"/>
      <c r="Y52" s="2"/>
      <c r="Z52" s="2"/>
      <c r="AA52" s="2"/>
      <c r="AB52" s="2"/>
      <c r="AC52" s="1"/>
      <c r="AD52" s="1"/>
      <c r="AE52" s="1"/>
      <c r="AF52" s="1"/>
    </row>
    <row r="53" spans="1:32" ht="43.5" customHeight="1" x14ac:dyDescent="0.25">
      <c r="A53" s="37" t="s">
        <v>54</v>
      </c>
      <c r="B53" s="78">
        <v>506735.99</v>
      </c>
      <c r="C53" s="73">
        <v>4797.1099999999997</v>
      </c>
      <c r="D53" s="77">
        <f>C53/300000</f>
        <v>1.5990366666666665E-2</v>
      </c>
      <c r="E53" s="40">
        <v>511533.1</v>
      </c>
      <c r="F53" s="112">
        <f t="shared" si="24"/>
        <v>4376.3500000000349</v>
      </c>
      <c r="G53" s="42">
        <f t="shared" si="23"/>
        <v>8.5553603471603991E-3</v>
      </c>
      <c r="H53" s="112">
        <v>515909.45</v>
      </c>
      <c r="I53" s="48"/>
      <c r="J53" s="49"/>
      <c r="K53" s="45"/>
      <c r="Y53" s="2"/>
      <c r="Z53" s="2"/>
      <c r="AA53" s="2"/>
      <c r="AB53" s="2"/>
      <c r="AC53" s="1"/>
      <c r="AD53" s="1"/>
      <c r="AE53" s="1"/>
      <c r="AF53" s="1"/>
    </row>
    <row r="54" spans="1:32" ht="31.5" customHeight="1" x14ac:dyDescent="0.25">
      <c r="A54" s="37" t="s">
        <v>44</v>
      </c>
      <c r="B54" s="78">
        <v>7554414.8799999999</v>
      </c>
      <c r="C54" s="73">
        <v>113077.84</v>
      </c>
      <c r="D54" s="77">
        <f>C54/B54</f>
        <v>1.4968444518366193E-2</v>
      </c>
      <c r="E54" s="40">
        <v>7667492.7199999997</v>
      </c>
      <c r="F54" s="112">
        <f t="shared" si="24"/>
        <v>67906.360000000335</v>
      </c>
      <c r="G54" s="42">
        <f t="shared" si="23"/>
        <v>8.8563970622198823E-3</v>
      </c>
      <c r="H54" s="112">
        <v>7735399.0800000001</v>
      </c>
      <c r="I54" s="48"/>
      <c r="J54" s="49"/>
      <c r="K54" s="45"/>
      <c r="Y54" s="2"/>
      <c r="Z54" s="2"/>
      <c r="AA54" s="2"/>
      <c r="AB54" s="2"/>
      <c r="AC54" s="1"/>
      <c r="AD54" s="1"/>
      <c r="AE54" s="1"/>
      <c r="AF54" s="1"/>
    </row>
    <row r="55" spans="1:32" ht="30.75" customHeight="1" x14ac:dyDescent="0.25">
      <c r="A55" s="79" t="s">
        <v>46</v>
      </c>
      <c r="B55" s="113">
        <v>2004268.95</v>
      </c>
      <c r="C55" s="114">
        <f>E55-B55</f>
        <v>27808.670000000158</v>
      </c>
      <c r="D55" s="115">
        <f>C55/B55</f>
        <v>1.3874719757545593E-2</v>
      </c>
      <c r="E55" s="114">
        <v>2032077.62</v>
      </c>
      <c r="F55" s="116">
        <f>H55-E55</f>
        <v>-30361.040000000037</v>
      </c>
      <c r="G55" s="117">
        <f>F55/E55</f>
        <v>-1.4940885968716114E-2</v>
      </c>
      <c r="H55" s="116">
        <v>2001716.58</v>
      </c>
      <c r="I55" s="48"/>
      <c r="J55" s="49"/>
      <c r="K55" s="45"/>
      <c r="Y55" s="2"/>
      <c r="Z55" s="2"/>
      <c r="AA55" s="2"/>
      <c r="AB55" s="2"/>
      <c r="AC55" s="1"/>
      <c r="AD55" s="1"/>
      <c r="AE55" s="1"/>
      <c r="AF55" s="1"/>
    </row>
    <row r="56" spans="1:32" ht="31.5" customHeight="1" x14ac:dyDescent="0.25">
      <c r="A56" s="37" t="s">
        <v>22</v>
      </c>
      <c r="B56" s="78">
        <v>5607260.3700000001</v>
      </c>
      <c r="C56" s="73">
        <f>E56-B56</f>
        <v>36315.709999999963</v>
      </c>
      <c r="D56" s="77">
        <f>C56/B56</f>
        <v>6.4765514000913E-3</v>
      </c>
      <c r="E56" s="40">
        <v>5643576.0800000001</v>
      </c>
      <c r="F56" s="112">
        <f t="shared" si="24"/>
        <v>55123.049999999814</v>
      </c>
      <c r="G56" s="42">
        <f t="shared" si="23"/>
        <v>9.7673973414388361E-3</v>
      </c>
      <c r="H56" s="112">
        <v>5698699.1299999999</v>
      </c>
      <c r="I56" s="48"/>
      <c r="J56" s="49"/>
      <c r="K56" s="45"/>
      <c r="Y56" s="2"/>
      <c r="Z56" s="2"/>
      <c r="AA56" s="2"/>
      <c r="AB56" s="2"/>
      <c r="AC56" s="1"/>
      <c r="AD56" s="1"/>
      <c r="AE56" s="1"/>
      <c r="AF56" s="1"/>
    </row>
    <row r="57" spans="1:32" ht="9.75" customHeight="1" thickBot="1" x14ac:dyDescent="0.3">
      <c r="A57" s="50"/>
      <c r="B57" s="38"/>
      <c r="C57" s="40"/>
      <c r="D57" s="42"/>
      <c r="E57" s="39"/>
      <c r="F57" s="51"/>
      <c r="G57" s="52"/>
      <c r="H57" s="53"/>
      <c r="I57" s="54"/>
      <c r="J57" s="41"/>
      <c r="K57" s="38"/>
      <c r="M57" s="18"/>
      <c r="Y57" s="2"/>
      <c r="Z57" s="2"/>
      <c r="AA57" s="2"/>
      <c r="AB57" s="2"/>
      <c r="AC57" s="1"/>
      <c r="AD57" s="1"/>
      <c r="AE57" s="1"/>
      <c r="AF57" s="1"/>
    </row>
    <row r="58" spans="1:32" ht="24" customHeight="1" thickBot="1" x14ac:dyDescent="0.3">
      <c r="A58" s="55"/>
      <c r="B58" s="56">
        <f>SUM(B5:B56)</f>
        <v>81015364.150000006</v>
      </c>
      <c r="C58" s="54">
        <f>SUM(C5:C57)</f>
        <v>2895630.5599999987</v>
      </c>
      <c r="D58" s="57"/>
      <c r="E58" s="54">
        <f>SUM(E5:E56)</f>
        <v>83257653.680000007</v>
      </c>
      <c r="F58" s="58">
        <f>SUM(F5:F56)</f>
        <v>681340.11000000057</v>
      </c>
      <c r="G58" s="59"/>
      <c r="H58" s="60">
        <f>SUM(H5:H56)</f>
        <v>84008139.909999996</v>
      </c>
      <c r="I58" s="61">
        <f>SUM(I5:I56)</f>
        <v>0</v>
      </c>
      <c r="J58" s="57"/>
      <c r="K58" s="56">
        <f>SUM(K5:K56)</f>
        <v>0</v>
      </c>
      <c r="M58" s="18"/>
      <c r="Y58" s="2"/>
      <c r="Z58" s="2"/>
      <c r="AA58" s="2"/>
      <c r="AB58" s="2"/>
      <c r="AC58" s="1"/>
      <c r="AD58" s="1"/>
      <c r="AE58" s="1"/>
      <c r="AF58" s="1"/>
    </row>
    <row r="59" spans="1:32" ht="13.5" thickBot="1" x14ac:dyDescent="0.25">
      <c r="A59" s="31"/>
      <c r="B59" s="3"/>
      <c r="C59" s="3"/>
      <c r="D59" s="3"/>
      <c r="E59" s="3"/>
      <c r="F59" s="5"/>
      <c r="G59" s="5"/>
      <c r="H59" s="5"/>
      <c r="I59" s="5"/>
      <c r="J59" s="5"/>
      <c r="K59" s="5"/>
      <c r="M59" s="18"/>
    </row>
    <row r="60" spans="1:32" ht="12.75" customHeight="1" x14ac:dyDescent="0.2">
      <c r="A60" s="157" t="s">
        <v>64</v>
      </c>
      <c r="B60" s="158"/>
      <c r="C60" s="159"/>
      <c r="D60" s="22"/>
      <c r="E60" s="3"/>
      <c r="F60" s="26"/>
      <c r="G60" s="25"/>
      <c r="H60" s="26"/>
      <c r="I60" s="25"/>
      <c r="J60" s="25"/>
      <c r="K60" s="26"/>
      <c r="M60" s="18"/>
    </row>
    <row r="61" spans="1:32" ht="15.75" customHeight="1" thickBot="1" x14ac:dyDescent="0.25">
      <c r="A61" s="6"/>
      <c r="B61" s="7" t="s">
        <v>1</v>
      </c>
      <c r="C61" s="8" t="s">
        <v>0</v>
      </c>
      <c r="D61" s="22"/>
      <c r="E61" s="36"/>
      <c r="F61" s="27"/>
      <c r="G61" s="27"/>
      <c r="H61" s="27"/>
      <c r="I61" s="27"/>
      <c r="J61" s="27"/>
      <c r="K61" s="27"/>
      <c r="M61" s="18"/>
    </row>
    <row r="62" spans="1:32" ht="18.75" customHeight="1" thickBot="1" x14ac:dyDescent="0.25">
      <c r="A62" s="9" t="s">
        <v>49</v>
      </c>
      <c r="B62" s="21">
        <f>B58</f>
        <v>81015364.150000006</v>
      </c>
      <c r="C62" s="11"/>
      <c r="D62" s="5"/>
      <c r="E62" s="3"/>
      <c r="F62" s="165"/>
      <c r="G62" s="166"/>
      <c r="H62" s="166"/>
      <c r="I62" s="166"/>
      <c r="J62" s="166"/>
      <c r="K62" s="167"/>
    </row>
    <row r="63" spans="1:32" ht="19.5" customHeight="1" thickBot="1" x14ac:dyDescent="0.25">
      <c r="A63" s="12" t="s">
        <v>61</v>
      </c>
      <c r="B63" s="10">
        <f>E58</f>
        <v>83257653.680000007</v>
      </c>
      <c r="C63" s="13">
        <f>(B63-B62)/B62</f>
        <v>2.7677336928936102E-2</v>
      </c>
      <c r="D63" s="23"/>
      <c r="E63" s="3"/>
      <c r="F63" s="162"/>
      <c r="G63" s="163"/>
      <c r="H63" s="163"/>
      <c r="I63" s="163"/>
      <c r="J63" s="163"/>
      <c r="K63" s="164"/>
    </row>
    <row r="64" spans="1:32" ht="18.75" customHeight="1" thickBot="1" x14ac:dyDescent="0.25">
      <c r="A64" s="12" t="s">
        <v>58</v>
      </c>
      <c r="B64" s="10">
        <f>H58</f>
        <v>84008139.909999996</v>
      </c>
      <c r="C64" s="13">
        <f>(B64-B$62)/B$62</f>
        <v>3.6940841918069567E-2</v>
      </c>
      <c r="D64" s="23"/>
      <c r="E64" s="3"/>
      <c r="F64" s="150"/>
      <c r="G64" s="151"/>
      <c r="H64" s="151"/>
      <c r="I64" s="151"/>
      <c r="J64" s="151"/>
      <c r="K64" s="152"/>
      <c r="M64" s="18"/>
    </row>
    <row r="65" spans="1:11" ht="13.5" thickBot="1" x14ac:dyDescent="0.25">
      <c r="A65" s="14" t="s">
        <v>62</v>
      </c>
      <c r="B65" s="15">
        <f>K58</f>
        <v>0</v>
      </c>
      <c r="C65" s="16">
        <f>(B65-B$62)/B$62</f>
        <v>-1</v>
      </c>
      <c r="D65" s="23"/>
      <c r="E65" s="3"/>
      <c r="F65" s="153"/>
      <c r="G65" s="154"/>
      <c r="H65" s="154"/>
      <c r="I65" s="154"/>
      <c r="J65" s="154"/>
      <c r="K65" s="155"/>
    </row>
    <row r="66" spans="1:11" ht="13.5" thickBot="1" x14ac:dyDescent="0.25">
      <c r="A66" s="31"/>
      <c r="B66" s="3"/>
      <c r="C66" s="3"/>
      <c r="D66" s="3"/>
      <c r="E66" s="3"/>
      <c r="F66" s="153"/>
      <c r="G66" s="154"/>
      <c r="H66" s="154"/>
      <c r="I66" s="154"/>
      <c r="J66" s="154"/>
      <c r="K66" s="155"/>
    </row>
    <row r="67" spans="1:11" x14ac:dyDescent="0.2">
      <c r="A67" s="31"/>
      <c r="B67" s="3"/>
      <c r="C67" s="3"/>
      <c r="D67" s="3"/>
      <c r="E67" s="3"/>
      <c r="F67" s="3"/>
      <c r="G67" s="3"/>
      <c r="H67" s="3"/>
      <c r="I67" s="3"/>
      <c r="J67" s="3"/>
      <c r="K67" s="3"/>
    </row>
  </sheetData>
  <mergeCells count="10">
    <mergeCell ref="F64:K64"/>
    <mergeCell ref="F66:K66"/>
    <mergeCell ref="A1:K1"/>
    <mergeCell ref="A60:C60"/>
    <mergeCell ref="C3:E3"/>
    <mergeCell ref="F3:H3"/>
    <mergeCell ref="I3:K3"/>
    <mergeCell ref="F63:K63"/>
    <mergeCell ref="F65:K65"/>
    <mergeCell ref="F62:K62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APRESENTAÇÃO</vt:lpstr>
      <vt:lpstr>APRESENTAÇÃO!Titulos_de_impressao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MILTON</dc:creator>
  <cp:lastModifiedBy>Admin</cp:lastModifiedBy>
  <cp:lastPrinted>2023-03-07T11:54:52Z</cp:lastPrinted>
  <dcterms:created xsi:type="dcterms:W3CDTF">2014-06-27T16:59:37Z</dcterms:created>
  <dcterms:modified xsi:type="dcterms:W3CDTF">2023-03-29T13:49:37Z</dcterms:modified>
</cp:coreProperties>
</file>