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rem\Documents\COMPUTADOR SUZETE 25052022\VEREADORES\MATERIAL A SER ENVIADO A CADA VEREADOR\INFORMAÇÕES FINANCEIRAS IPREM POSSE\"/>
    </mc:Choice>
  </mc:AlternateContent>
  <bookViews>
    <workbookView xWindow="0" yWindow="0" windowWidth="20490" windowHeight="7755"/>
  </bookViews>
  <sheets>
    <sheet name="APRESENTAÇÃO" sheetId="1" r:id="rId1"/>
  </sheets>
  <definedNames>
    <definedName name="_xlnm.Print_Titles" localSheetId="0">APRESENTAÇÃO!$1:$1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I24" i="1"/>
  <c r="I28" i="1" l="1"/>
  <c r="J28" i="1" s="1"/>
  <c r="J53" i="1" l="1"/>
  <c r="J30" i="1"/>
  <c r="I30" i="1"/>
  <c r="I10" i="1"/>
  <c r="J10" i="1" s="1"/>
  <c r="I9" i="1"/>
  <c r="J9" i="1"/>
  <c r="J26" i="1"/>
  <c r="I26" i="1"/>
  <c r="J18" i="1"/>
  <c r="I18" i="1"/>
  <c r="J34" i="1"/>
  <c r="I34" i="1"/>
  <c r="J43" i="1"/>
  <c r="I43" i="1"/>
  <c r="J29" i="1" l="1"/>
  <c r="I29" i="1"/>
  <c r="J12" i="1"/>
  <c r="I12" i="1"/>
  <c r="I19" i="1"/>
  <c r="J19" i="1" s="1"/>
  <c r="J49" i="1"/>
  <c r="I49" i="1"/>
  <c r="J23" i="1"/>
  <c r="I23" i="1"/>
  <c r="J52" i="1"/>
  <c r="I52" i="1"/>
  <c r="J51" i="1"/>
  <c r="J46" i="1"/>
  <c r="J37" i="1"/>
  <c r="J33" i="1"/>
  <c r="I33" i="1"/>
  <c r="J32" i="1"/>
  <c r="I32" i="1"/>
  <c r="J17" i="1"/>
  <c r="I17" i="1"/>
  <c r="J45" i="1"/>
  <c r="I45" i="1"/>
  <c r="J20" i="1"/>
  <c r="I20" i="1"/>
  <c r="J16" i="1"/>
  <c r="I16" i="1"/>
  <c r="J25" i="1"/>
  <c r="I25" i="1"/>
  <c r="J15" i="1"/>
  <c r="J27" i="1"/>
  <c r="I27" i="1"/>
  <c r="J11" i="1"/>
  <c r="I11" i="1"/>
  <c r="J54" i="1"/>
  <c r="I54" i="1"/>
  <c r="J50" i="1"/>
  <c r="J22" i="1"/>
  <c r="I22" i="1"/>
  <c r="J55" i="1"/>
  <c r="I55" i="1"/>
  <c r="J47" i="1"/>
  <c r="I47" i="1"/>
  <c r="J41" i="1"/>
  <c r="I41" i="1"/>
  <c r="J56" i="1"/>
  <c r="I56" i="1"/>
  <c r="J38" i="1"/>
  <c r="I38" i="1"/>
  <c r="J48" i="1"/>
  <c r="I48" i="1"/>
  <c r="J21" i="1"/>
  <c r="I21" i="1"/>
  <c r="J14" i="1"/>
  <c r="I14" i="1"/>
  <c r="J13" i="1"/>
  <c r="J5" i="1"/>
  <c r="I5" i="1"/>
  <c r="J39" i="1"/>
  <c r="I39" i="1"/>
  <c r="J44" i="1"/>
  <c r="I44" i="1"/>
  <c r="J40" i="1"/>
  <c r="I40" i="1"/>
  <c r="J35" i="1"/>
  <c r="J6" i="1"/>
  <c r="I6" i="1"/>
  <c r="J8" i="1"/>
  <c r="I8" i="1"/>
  <c r="J7" i="1"/>
  <c r="I7" i="1"/>
  <c r="H58" i="1" l="1"/>
  <c r="G5" i="1" l="1"/>
  <c r="F5" i="1"/>
  <c r="G24" i="1"/>
  <c r="F24" i="1"/>
  <c r="F31" i="1" l="1"/>
  <c r="G31" i="1" s="1"/>
  <c r="G51" i="1" l="1"/>
  <c r="F51" i="1"/>
  <c r="G52" i="1"/>
  <c r="F52" i="1"/>
  <c r="G23" i="1"/>
  <c r="F23" i="1"/>
  <c r="G10" i="1" l="1"/>
  <c r="F10" i="1"/>
  <c r="G9" i="1"/>
  <c r="F9" i="1"/>
  <c r="G16" i="1"/>
  <c r="F16" i="1"/>
  <c r="G18" i="1" l="1"/>
  <c r="F18" i="1"/>
  <c r="G53" i="1"/>
  <c r="F53" i="1"/>
  <c r="G26" i="1"/>
  <c r="F26" i="1"/>
  <c r="G28" i="1"/>
  <c r="F28" i="1"/>
  <c r="G55" i="1" l="1"/>
  <c r="F55" i="1"/>
  <c r="G47" i="1"/>
  <c r="F47" i="1"/>
  <c r="F41" i="1"/>
  <c r="G41" i="1" s="1"/>
  <c r="G56" i="1"/>
  <c r="F56" i="1"/>
  <c r="G38" i="1"/>
  <c r="F38" i="1"/>
  <c r="G48" i="1"/>
  <c r="F48" i="1"/>
  <c r="G21" i="1"/>
  <c r="F21" i="1"/>
  <c r="G14" i="1"/>
  <c r="F14" i="1"/>
  <c r="G13" i="1"/>
  <c r="G39" i="1"/>
  <c r="F39" i="1"/>
  <c r="G44" i="1"/>
  <c r="G40" i="1"/>
  <c r="F40" i="1"/>
  <c r="G6" i="1"/>
  <c r="F6" i="1"/>
  <c r="G35" i="1"/>
  <c r="G46" i="1"/>
  <c r="F46" i="1"/>
  <c r="F30" i="1"/>
  <c r="G30" i="1" s="1"/>
  <c r="G37" i="1"/>
  <c r="F37" i="1"/>
  <c r="G33" i="1"/>
  <c r="F33" i="1"/>
  <c r="G32" i="1"/>
  <c r="F32" i="1"/>
  <c r="G45" i="1"/>
  <c r="F45" i="1"/>
  <c r="G20" i="1"/>
  <c r="F20" i="1"/>
  <c r="G25" i="1"/>
  <c r="F25" i="1"/>
  <c r="G29" i="1"/>
  <c r="F29" i="1"/>
  <c r="G15" i="1"/>
  <c r="G43" i="1" l="1"/>
  <c r="F43" i="1"/>
  <c r="G27" i="1" l="1"/>
  <c r="F27" i="1"/>
  <c r="G12" i="1" l="1"/>
  <c r="F12" i="1"/>
  <c r="G19" i="1"/>
  <c r="F19" i="1"/>
  <c r="G54" i="1" l="1"/>
  <c r="F54" i="1"/>
  <c r="G11" i="1" l="1"/>
  <c r="F11" i="1"/>
  <c r="G8" i="1"/>
  <c r="F8" i="1"/>
  <c r="G7" i="1"/>
  <c r="F7" i="1"/>
  <c r="G22" i="1" l="1"/>
  <c r="F22" i="1"/>
  <c r="G34" i="1" l="1"/>
  <c r="F34" i="1"/>
  <c r="G50" i="1" l="1"/>
  <c r="F50" i="1"/>
  <c r="G49" i="1"/>
  <c r="F49" i="1"/>
  <c r="D53" i="1" l="1"/>
  <c r="D23" i="1"/>
  <c r="C23" i="1"/>
  <c r="D52" i="1"/>
  <c r="C52" i="1"/>
  <c r="C51" i="1"/>
  <c r="D51" i="1"/>
  <c r="C10" i="1" l="1"/>
  <c r="D10" i="1" s="1"/>
  <c r="C9" i="1"/>
  <c r="D9" i="1"/>
  <c r="C36" i="1"/>
  <c r="D36" i="1" s="1"/>
  <c r="D24" i="1" l="1"/>
  <c r="C24" i="1"/>
  <c r="D34" i="1"/>
  <c r="C34" i="1"/>
  <c r="D46" i="1"/>
  <c r="C46" i="1"/>
  <c r="C30" i="1"/>
  <c r="D30" i="1" s="1"/>
  <c r="D37" i="1"/>
  <c r="C37" i="1"/>
  <c r="D33" i="1"/>
  <c r="C33" i="1"/>
  <c r="D32" i="1"/>
  <c r="C32" i="1"/>
  <c r="D45" i="1"/>
  <c r="C45" i="1"/>
  <c r="D20" i="1"/>
  <c r="C20" i="1"/>
  <c r="D16" i="1"/>
  <c r="C16" i="1"/>
  <c r="D25" i="1"/>
  <c r="C25" i="1"/>
  <c r="D29" i="1"/>
  <c r="C29" i="1"/>
  <c r="D15" i="1"/>
  <c r="C55" i="1"/>
  <c r="D55" i="1"/>
  <c r="D47" i="1"/>
  <c r="C47" i="1"/>
  <c r="D41" i="1"/>
  <c r="C41" i="1"/>
  <c r="D56" i="1"/>
  <c r="C56" i="1"/>
  <c r="D38" i="1"/>
  <c r="C38" i="1"/>
  <c r="D48" i="1"/>
  <c r="C48" i="1"/>
  <c r="D21" i="1"/>
  <c r="C21" i="1"/>
  <c r="D14" i="1"/>
  <c r="C14" i="1"/>
  <c r="D13" i="1"/>
  <c r="D5" i="1"/>
  <c r="C5" i="1"/>
  <c r="D39" i="1"/>
  <c r="C39" i="1"/>
  <c r="D44" i="1"/>
  <c r="C44" i="1"/>
  <c r="D40" i="1"/>
  <c r="C40" i="1"/>
  <c r="D35" i="1"/>
  <c r="C35" i="1"/>
  <c r="D6" i="1"/>
  <c r="C6" i="1"/>
  <c r="D28" i="1"/>
  <c r="C28" i="1"/>
  <c r="D18" i="1"/>
  <c r="C18" i="1"/>
  <c r="D11" i="1"/>
  <c r="C11" i="1"/>
  <c r="D26" i="1"/>
  <c r="C26" i="1"/>
  <c r="D12" i="1"/>
  <c r="C12" i="1"/>
  <c r="D19" i="1"/>
  <c r="C19" i="1"/>
  <c r="D43" i="1"/>
  <c r="C43" i="1"/>
  <c r="D49" i="1"/>
  <c r="C49" i="1"/>
  <c r="D54" i="1"/>
  <c r="C54" i="1"/>
  <c r="D50" i="1"/>
  <c r="C50" i="1"/>
  <c r="D27" i="1"/>
  <c r="C27" i="1"/>
  <c r="C22" i="1"/>
  <c r="D22" i="1" s="1"/>
  <c r="D8" i="1"/>
  <c r="C8" i="1"/>
  <c r="D7" i="1"/>
  <c r="C7" i="1"/>
  <c r="B58" i="1"/>
  <c r="K58" i="1" l="1"/>
  <c r="C58" i="1" l="1"/>
  <c r="I58" i="1" l="1"/>
  <c r="F58" i="1" l="1"/>
  <c r="E58" i="1" l="1"/>
  <c r="B65" i="1" l="1"/>
  <c r="B62" i="1"/>
  <c r="B63" i="1" l="1"/>
  <c r="C63" i="1" l="1"/>
  <c r="C65" i="1"/>
  <c r="B64" i="1"/>
  <c r="C64" i="1" s="1"/>
</calcChain>
</file>

<file path=xl/sharedStrings.xml><?xml version="1.0" encoding="utf-8"?>
<sst xmlns="http://schemas.openxmlformats.org/spreadsheetml/2006/main" count="76" uniqueCount="65">
  <si>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</si>
  <si>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</si>
  <si>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</si>
  <si>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</si>
  <si>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</si>
  <si>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</si>
  <si>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</si>
  <si>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</si>
  <si>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</si>
  <si>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</si>
  <si>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</si>
  <si>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</si>
  <si>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</si>
  <si>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</si>
  <si>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</si>
  <si>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</si>
  <si>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</si>
  <si>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</si>
  <si>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</si>
  <si>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</si>
  <si>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</si>
  <si>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</si>
  <si>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</si>
  <si>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</si>
  <si>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</si>
  <si>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</si>
  <si>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IPCA FIDC 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</si>
  <si>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</si>
  <si>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</si>
  <si>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</si>
  <si>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</si>
  <si>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</si>
  <si>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</si>
  <si>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</si>
  <si>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</si>
  <si>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</si>
  <si>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</si>
  <si>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</si>
  <si>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</si>
  <si>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</si>
  <si>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</si>
  <si>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</si>
  <si>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</si>
  <si>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</si>
  <si>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FI BRASIL 2023 TP RF</t>
  </si>
  <si>
    <t>FIP LA SHOPPING CENTERS (BTG PACTUAL)</t>
  </si>
  <si>
    <t>BB PREV TP IPCA</t>
  </si>
  <si>
    <t>BB PREV XXI</t>
  </si>
  <si>
    <t xml:space="preserve"> BB PREV RF IMA--B-5</t>
  </si>
  <si>
    <t>SICREDI TAXA SELIC FIC RENDA FIXA LP</t>
  </si>
  <si>
    <t>FINAL DO 3. TRIMESTRE</t>
  </si>
  <si>
    <t>CAIXA FI 2024 IV TP RF</t>
  </si>
  <si>
    <t>TRIGONO FLAGSHIP INSTITUCIONAL FIC DAYCOVAL</t>
  </si>
  <si>
    <t>TRIGONO FLAGSHIP INSTITUCIONAL FIC BRADESCO</t>
  </si>
  <si>
    <t>RESUMO FINANCEIRO - 4º Trimestre 2022</t>
  </si>
  <si>
    <t>FINAL 3. TRIMESTRE</t>
  </si>
  <si>
    <t>EVOLUÇÃO (EM RELAÇÃO AO 3º TRIMESTRE/2022)</t>
  </si>
  <si>
    <t>FINAL DO 4. TRIMESTRE</t>
  </si>
  <si>
    <t>OUTUBRO</t>
  </si>
  <si>
    <t>NOVEMBRO</t>
  </si>
  <si>
    <t>DEZEMBRO - FINAL QUARTO TRIMESTRE</t>
  </si>
  <si>
    <t>SICREDI IRFM1 APLIC 17/10/22</t>
  </si>
  <si>
    <t>SAFRA FI MULTIMERCADO AP 24/10/22</t>
  </si>
  <si>
    <t>CAIXA FI BRASIL IRFM RF LP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</si>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</sst>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6" fontId="6" fillId="0" borderId="19" xfId="2" applyNumberFormat="1" applyFont="1" applyFill="1" applyBorder="1" applyAlignment="1">
      <alignment horizontal="center"/>
    </xf>
    <xf numFmtId="164" fontId="6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7" fillId="0" borderId="11" xfId="2" applyFont="1" applyFill="1" applyBorder="1" applyAlignment="1">
      <alignment horizontal="left" wrapText="1"/>
    </xf>
    <xf numFmtId="2" fontId="6" fillId="0" borderId="19" xfId="2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3" borderId="14" xfId="0" applyFont="1" applyFill="1" applyBorder="1"/>
    <xf numFmtId="164" fontId="2" fillId="3" borderId="14" xfId="2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0" borderId="29" xfId="2" applyFont="1" applyFill="1" applyBorder="1"/>
    <xf numFmtId="166" fontId="2" fillId="0" borderId="6" xfId="2" applyNumberFormat="1" applyFont="1" applyFill="1" applyBorder="1"/>
    <xf numFmtId="164" fontId="2" fillId="0" borderId="21" xfId="2" applyFont="1" applyFill="1" applyBorder="1"/>
    <xf numFmtId="164" fontId="2" fillId="3" borderId="12" xfId="2" applyFont="1" applyFill="1" applyBorder="1"/>
    <xf numFmtId="166" fontId="2" fillId="3" borderId="6" xfId="2" applyNumberFormat="1" applyFont="1" applyFill="1" applyBorder="1"/>
    <xf numFmtId="164" fontId="2" fillId="0" borderId="22" xfId="2" applyFont="1" applyFill="1" applyBorder="1"/>
    <xf numFmtId="164" fontId="2" fillId="3" borderId="12" xfId="2" applyNumberFormat="1" applyFont="1" applyFill="1" applyBorder="1"/>
    <xf numFmtId="166" fontId="2" fillId="3" borderId="25" xfId="2" applyNumberFormat="1" applyFont="1" applyFill="1" applyBorder="1"/>
    <xf numFmtId="164" fontId="2" fillId="0" borderId="12" xfId="2" applyFont="1" applyFill="1" applyBorder="1"/>
    <xf numFmtId="164" fontId="2" fillId="0" borderId="6" xfId="2" applyFont="1" applyFill="1" applyBorder="1"/>
    <xf numFmtId="166" fontId="3" fillId="0" borderId="6" xfId="2" applyNumberFormat="1" applyFont="1" applyFill="1" applyBorder="1"/>
    <xf numFmtId="166" fontId="2" fillId="0" borderId="25" xfId="2" applyNumberFormat="1" applyFont="1" applyFill="1" applyBorder="1"/>
    <xf numFmtId="164" fontId="2" fillId="3" borderId="6" xfId="2" applyFont="1" applyFill="1" applyBorder="1"/>
    <xf numFmtId="166" fontId="2" fillId="2" borderId="6" xfId="2" applyNumberFormat="1" applyFont="1" applyFill="1" applyBorder="1"/>
    <xf numFmtId="164" fontId="2" fillId="3" borderId="22" xfId="2" applyFont="1" applyFill="1" applyBorder="1"/>
    <xf numFmtId="164" fontId="2" fillId="2" borderId="12" xfId="2" applyNumberFormat="1" applyFont="1" applyFill="1" applyBorder="1"/>
    <xf numFmtId="166" fontId="2" fillId="2" borderId="25" xfId="2" applyNumberFormat="1" applyFont="1" applyFill="1" applyBorder="1"/>
    <xf numFmtId="164" fontId="2" fillId="0" borderId="18" xfId="2" applyFont="1" applyFill="1" applyBorder="1"/>
    <xf numFmtId="164" fontId="2" fillId="0" borderId="12" xfId="2" applyNumberFormat="1" applyFont="1" applyFill="1" applyBorder="1"/>
    <xf numFmtId="164" fontId="2" fillId="3" borderId="14" xfId="2" applyFont="1" applyFill="1" applyBorder="1"/>
    <xf numFmtId="166" fontId="2" fillId="5" borderId="6" xfId="2" applyNumberFormat="1" applyFont="1" applyFill="1" applyBorder="1"/>
    <xf numFmtId="164" fontId="2" fillId="5" borderId="22" xfId="2" applyFont="1" applyFill="1" applyBorder="1"/>
    <xf numFmtId="164" fontId="2" fillId="5" borderId="12" xfId="2" applyFont="1" applyFill="1" applyBorder="1"/>
    <xf numFmtId="164" fontId="2" fillId="0" borderId="18" xfId="2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166" fontId="3" fillId="0" borderId="19" xfId="2" applyNumberFormat="1" applyFont="1" applyFill="1" applyBorder="1" applyAlignment="1">
      <alignment horizontal="center"/>
    </xf>
    <xf numFmtId="166" fontId="2" fillId="0" borderId="19" xfId="2" applyNumberFormat="1" applyFont="1" applyFill="1" applyBorder="1" applyAlignment="1">
      <alignment horizontal="center"/>
    </xf>
    <xf numFmtId="164" fontId="2" fillId="3" borderId="18" xfId="2" applyFont="1" applyFill="1" applyBorder="1" applyAlignment="1">
      <alignment horizontal="center"/>
    </xf>
    <xf numFmtId="4" fontId="2" fillId="3" borderId="19" xfId="2" applyNumberFormat="1" applyFont="1" applyFill="1" applyBorder="1" applyAlignment="1">
      <alignment horizontal="right"/>
    </xf>
    <xf numFmtId="166" fontId="2" fillId="3" borderId="19" xfId="2" applyNumberFormat="1" applyFont="1" applyFill="1" applyBorder="1" applyAlignment="1">
      <alignment horizontal="center"/>
    </xf>
    <xf numFmtId="164" fontId="2" fillId="3" borderId="19" xfId="2" applyFont="1" applyFill="1" applyBorder="1" applyAlignment="1">
      <alignment horizontal="center"/>
    </xf>
    <xf numFmtId="166" fontId="2" fillId="3" borderId="23" xfId="2" applyNumberFormat="1" applyFont="1" applyFill="1" applyBorder="1"/>
    <xf numFmtId="4" fontId="2" fillId="0" borderId="19" xfId="2" applyNumberFormat="1" applyFont="1" applyFill="1" applyBorder="1" applyAlignment="1">
      <alignment horizontal="right"/>
    </xf>
    <xf numFmtId="166" fontId="2" fillId="0" borderId="23" xfId="2" applyNumberFormat="1" applyFont="1" applyFill="1" applyBorder="1"/>
    <xf numFmtId="164" fontId="2" fillId="0" borderId="18" xfId="2" applyNumberFormat="1" applyFont="1" applyFill="1" applyBorder="1"/>
    <xf numFmtId="4" fontId="2" fillId="3" borderId="18" xfId="2" applyNumberFormat="1" applyFont="1" applyFill="1" applyBorder="1" applyAlignment="1">
      <alignment horizontal="right"/>
    </xf>
    <xf numFmtId="166" fontId="3" fillId="3" borderId="23" xfId="2" applyNumberFormat="1" applyFont="1" applyFill="1" applyBorder="1"/>
    <xf numFmtId="4" fontId="2" fillId="0" borderId="18" xfId="2" applyNumberFormat="1" applyFont="1" applyFill="1" applyBorder="1" applyAlignment="1">
      <alignment horizontal="right"/>
    </xf>
    <xf numFmtId="4" fontId="3" fillId="3" borderId="18" xfId="2" applyNumberFormat="1" applyFont="1" applyFill="1" applyBorder="1"/>
    <xf numFmtId="164" fontId="2" fillId="3" borderId="18" xfId="2" applyNumberFormat="1" applyFont="1" applyFill="1" applyBorder="1"/>
    <xf numFmtId="167" fontId="2" fillId="0" borderId="19" xfId="2" applyNumberFormat="1" applyFont="1" applyFill="1" applyBorder="1" applyAlignment="1">
      <alignment horizontal="center"/>
    </xf>
    <xf numFmtId="164" fontId="2" fillId="0" borderId="19" xfId="2" applyFont="1" applyFill="1" applyBorder="1"/>
    <xf numFmtId="164" fontId="3" fillId="0" borderId="11" xfId="2" applyFont="1" applyFill="1" applyBorder="1" applyAlignment="1">
      <alignment horizontal="left"/>
    </xf>
    <xf numFmtId="43" fontId="2" fillId="0" borderId="10" xfId="2" applyNumberFormat="1" applyFont="1" applyFill="1" applyBorder="1"/>
    <xf numFmtId="166" fontId="2" fillId="0" borderId="10" xfId="2" applyNumberFormat="1" applyFont="1" applyFill="1" applyBorder="1"/>
    <xf numFmtId="164" fontId="3" fillId="0" borderId="10" xfId="2" applyFont="1" applyFill="1" applyBorder="1"/>
    <xf numFmtId="164" fontId="2" fillId="0" borderId="10" xfId="2" applyNumberFormat="1" applyFont="1" applyFill="1" applyBorder="1"/>
    <xf numFmtId="4" fontId="6" fillId="0" borderId="13" xfId="2" applyNumberFormat="1" applyFont="1" applyFill="1" applyBorder="1"/>
    <xf numFmtId="166" fontId="6" fillId="0" borderId="6" xfId="2" applyNumberFormat="1" applyFont="1" applyFill="1" applyBorder="1"/>
    <xf numFmtId="164" fontId="6" fillId="0" borderId="6" xfId="2" applyFont="1" applyFill="1" applyBorder="1"/>
    <xf numFmtId="166" fontId="7" fillId="0" borderId="6" xfId="2" applyNumberFormat="1" applyFont="1" applyFill="1" applyBorder="1"/>
    <xf numFmtId="166" fontId="6" fillId="3" borderId="6" xfId="2" applyNumberFormat="1" applyFont="1" applyFill="1" applyBorder="1"/>
    <xf numFmtId="164" fontId="6" fillId="3" borderId="6" xfId="2" applyFont="1" applyFill="1" applyBorder="1"/>
    <xf numFmtId="4" fontId="6" fillId="3" borderId="13" xfId="2" applyNumberFormat="1" applyFont="1" applyFill="1" applyBorder="1"/>
    <xf numFmtId="164" fontId="7" fillId="3" borderId="6" xfId="2" applyFont="1" applyFill="1" applyBorder="1"/>
    <xf numFmtId="166" fontId="7" fillId="3" borderId="6" xfId="2" applyNumberFormat="1" applyFont="1" applyFill="1" applyBorder="1"/>
    <xf numFmtId="4" fontId="6" fillId="3" borderId="6" xfId="2" applyNumberFormat="1" applyFont="1" applyFill="1" applyBorder="1"/>
    <xf numFmtId="164" fontId="7" fillId="0" borderId="6" xfId="2" applyFont="1" applyFill="1" applyBorder="1"/>
    <xf numFmtId="4" fontId="6" fillId="0" borderId="6" xfId="2" applyNumberFormat="1" applyFont="1" applyFill="1" applyBorder="1"/>
    <xf numFmtId="4" fontId="7" fillId="0" borderId="6" xfId="2" applyNumberFormat="1" applyFont="1" applyFill="1" applyBorder="1"/>
    <xf numFmtId="164" fontId="6" fillId="5" borderId="6" xfId="2" applyFont="1" applyFill="1" applyBorder="1"/>
    <xf numFmtId="4" fontId="6" fillId="5" borderId="6" xfId="2" applyNumberFormat="1" applyFont="1" applyFill="1" applyBorder="1"/>
    <xf numFmtId="4" fontId="6" fillId="2" borderId="6" xfId="2" applyNumberFormat="1" applyFont="1" applyFill="1" applyBorder="1"/>
    <xf numFmtId="166" fontId="7" fillId="0" borderId="19" xfId="2" applyNumberFormat="1" applyFont="1" applyFill="1" applyBorder="1"/>
    <xf numFmtId="4" fontId="6" fillId="3" borderId="19" xfId="2" applyNumberFormat="1" applyFont="1" applyFill="1" applyBorder="1" applyAlignment="1">
      <alignment horizontal="right"/>
    </xf>
    <xf numFmtId="4" fontId="7" fillId="0" borderId="19" xfId="2" applyNumberFormat="1" applyFont="1" applyFill="1" applyBorder="1" applyAlignment="1">
      <alignment horizontal="right"/>
    </xf>
    <xf numFmtId="4" fontId="6" fillId="0" borderId="19" xfId="2" applyNumberFormat="1" applyFont="1" applyFill="1" applyBorder="1" applyAlignment="1">
      <alignment horizontal="right"/>
    </xf>
    <xf numFmtId="166" fontId="6" fillId="3" borderId="19" xfId="2" applyNumberFormat="1" applyFont="1" applyFill="1" applyBorder="1"/>
    <xf numFmtId="164" fontId="6" fillId="3" borderId="19" xfId="2" applyFont="1" applyFill="1" applyBorder="1" applyAlignment="1">
      <alignment horizontal="center"/>
    </xf>
    <xf numFmtId="166" fontId="6" fillId="0" borderId="19" xfId="2" applyNumberFormat="1" applyFont="1" applyFill="1" applyBorder="1"/>
    <xf numFmtId="164" fontId="6" fillId="0" borderId="13" xfId="2" applyFont="1" applyFill="1" applyBorder="1" applyAlignment="1">
      <alignment horizontal="right"/>
    </xf>
    <xf numFmtId="164" fontId="6" fillId="0" borderId="19" xfId="2" applyFont="1" applyFill="1" applyBorder="1" applyAlignment="1">
      <alignment horizontal="right"/>
    </xf>
    <xf numFmtId="4" fontId="2" fillId="6" borderId="18" xfId="2" applyNumberFormat="1" applyFont="1" applyFill="1" applyBorder="1" applyAlignment="1">
      <alignment horizontal="right"/>
    </xf>
    <xf numFmtId="164" fontId="2" fillId="0" borderId="20" xfId="2" applyNumberFormat="1" applyFont="1" applyFill="1" applyBorder="1"/>
    <xf numFmtId="166" fontId="2" fillId="0" borderId="24" xfId="2" applyNumberFormat="1" applyFont="1" applyFill="1" applyBorder="1"/>
    <xf numFmtId="4" fontId="2" fillId="0" borderId="0" xfId="0" applyNumberFormat="1" applyFont="1" applyBorder="1"/>
    <xf numFmtId="164" fontId="2" fillId="6" borderId="18" xfId="2" applyNumberFormat="1" applyFont="1" applyFill="1" applyBorder="1"/>
    <xf numFmtId="166" fontId="2" fillId="6" borderId="23" xfId="2" applyNumberFormat="1" applyFont="1" applyFill="1" applyBorder="1"/>
    <xf numFmtId="4" fontId="2" fillId="7" borderId="18" xfId="2" applyNumberFormat="1" applyFont="1" applyFill="1" applyBorder="1" applyAlignment="1">
      <alignment horizontal="right"/>
    </xf>
    <xf numFmtId="164" fontId="6" fillId="7" borderId="19" xfId="2" applyFont="1" applyFill="1" applyBorder="1" applyAlignment="1">
      <alignment horizontal="center"/>
    </xf>
    <xf numFmtId="4" fontId="2" fillId="7" borderId="19" xfId="2" applyNumberFormat="1" applyFont="1" applyFill="1" applyBorder="1" applyAlignment="1">
      <alignment horizontal="right"/>
    </xf>
    <xf numFmtId="164" fontId="2" fillId="7" borderId="18" xfId="2" applyNumberFormat="1" applyFont="1" applyFill="1" applyBorder="1"/>
    <xf numFmtId="166" fontId="2" fillId="7" borderId="23" xfId="2" applyNumberFormat="1" applyFont="1" applyFill="1" applyBorder="1"/>
    <xf numFmtId="4" fontId="7" fillId="7" borderId="19" xfId="2" applyNumberFormat="1" applyFont="1" applyFill="1" applyBorder="1" applyAlignment="1">
      <alignment horizontal="right"/>
    </xf>
    <xf numFmtId="166" fontId="3" fillId="7" borderId="19" xfId="2" applyNumberFormat="1" applyFont="1" applyFill="1" applyBorder="1" applyAlignment="1">
      <alignment horizontal="center"/>
    </xf>
    <xf numFmtId="164" fontId="6" fillId="2" borderId="6" xfId="2" applyFont="1" applyFill="1" applyBorder="1"/>
    <xf numFmtId="40" fontId="2" fillId="0" borderId="10" xfId="2" applyNumberFormat="1" applyFont="1" applyFill="1" applyBorder="1"/>
    <xf numFmtId="164" fontId="6" fillId="6" borderId="19" xfId="2" applyFont="1" applyFill="1" applyBorder="1" applyAlignment="1">
      <alignment horizontal="center"/>
    </xf>
    <xf numFmtId="4" fontId="2" fillId="6" borderId="19" xfId="2" applyNumberFormat="1" applyFont="1" applyFill="1" applyBorder="1" applyAlignment="1">
      <alignment horizontal="right"/>
    </xf>
    <xf numFmtId="164" fontId="3" fillId="0" borderId="18" xfId="2" applyNumberFormat="1" applyFont="1" applyFill="1" applyBorder="1"/>
    <xf numFmtId="166" fontId="3" fillId="0" borderId="23" xfId="2" applyNumberFormat="1" applyFont="1" applyFill="1" applyBorder="1"/>
    <xf numFmtId="166" fontId="2" fillId="0" borderId="0" xfId="2" applyNumberFormat="1" applyFont="1" applyFill="1" applyBorder="1"/>
    <xf numFmtId="164" fontId="2" fillId="0" borderId="27" xfId="2" applyNumberFormat="1" applyFont="1" applyFill="1" applyBorder="1"/>
    <xf numFmtId="4" fontId="2" fillId="0" borderId="12" xfId="2" applyNumberFormat="1" applyFont="1" applyFill="1" applyBorder="1"/>
    <xf numFmtId="4" fontId="2" fillId="0" borderId="6" xfId="2" applyNumberFormat="1" applyFont="1" applyFill="1" applyBorder="1"/>
    <xf numFmtId="4" fontId="3" fillId="0" borderId="6" xfId="2" applyNumberFormat="1" applyFont="1" applyFill="1" applyBorder="1"/>
    <xf numFmtId="166" fontId="7" fillId="3" borderId="19" xfId="2" applyNumberFormat="1" applyFont="1" applyFill="1" applyBorder="1"/>
    <xf numFmtId="166" fontId="6" fillId="7" borderId="19" xfId="2" applyNumberFormat="1" applyFont="1" applyFill="1" applyBorder="1"/>
    <xf numFmtId="4" fontId="2" fillId="0" borderId="0" xfId="2" applyNumberFormat="1" applyFont="1" applyFill="1" applyBorder="1" applyAlignment="1">
      <alignment horizontal="right"/>
    </xf>
    <xf numFmtId="4" fontId="6" fillId="6" borderId="19" xfId="2" applyNumberFormat="1" applyFont="1" applyFill="1" applyBorder="1" applyAlignment="1">
      <alignment horizontal="right"/>
    </xf>
    <xf numFmtId="166" fontId="2" fillId="6" borderId="19" xfId="2" applyNumberFormat="1" applyFont="1" applyFill="1" applyBorder="1" applyAlignment="1">
      <alignment horizontal="center"/>
    </xf>
    <xf numFmtId="4" fontId="6" fillId="7" borderId="19" xfId="2" applyNumberFormat="1" applyFont="1" applyFill="1" applyBorder="1" applyAlignment="1">
      <alignment horizontal="right"/>
    </xf>
    <xf numFmtId="166" fontId="2" fillId="7" borderId="19" xfId="2" applyNumberFormat="1" applyFont="1" applyFill="1" applyBorder="1" applyAlignment="1">
      <alignment horizontal="center"/>
    </xf>
    <xf numFmtId="164" fontId="0" fillId="0" borderId="0" xfId="2" applyFont="1" applyFill="1" applyBorder="1"/>
    <xf numFmtId="164" fontId="3" fillId="6" borderId="18" xfId="2" applyNumberFormat="1" applyFont="1" applyFill="1" applyBorder="1"/>
    <xf numFmtId="166" fontId="3" fillId="6" borderId="23" xfId="2" applyNumberFormat="1" applyFont="1" applyFill="1" applyBorder="1"/>
    <xf numFmtId="166" fontId="6" fillId="6" borderId="19" xfId="2" applyNumberFormat="1" applyFont="1" applyFill="1" applyBorder="1"/>
    <xf numFmtId="164" fontId="6" fillId="0" borderId="19" xfId="2" applyFont="1" applyFill="1" applyBorder="1" applyAlignment="1"/>
    <xf numFmtId="166" fontId="6" fillId="0" borderId="19" xfId="2" applyNumberFormat="1" applyFont="1" applyFill="1" applyBorder="1" applyAlignment="1"/>
    <xf numFmtId="164" fontId="7" fillId="8" borderId="19" xfId="2" applyFont="1" applyFill="1" applyBorder="1" applyAlignment="1">
      <alignment horizontal="center"/>
    </xf>
    <xf numFmtId="166" fontId="7" fillId="8" borderId="19" xfId="2" applyNumberFormat="1" applyFont="1" applyFill="1" applyBorder="1"/>
    <xf numFmtId="4" fontId="7" fillId="3" borderId="19" xfId="2" applyNumberFormat="1" applyFont="1" applyFill="1" applyBorder="1" applyAlignment="1">
      <alignment horizontal="right"/>
    </xf>
    <xf numFmtId="166" fontId="3" fillId="3" borderId="19" xfId="2" applyNumberFormat="1" applyFont="1" applyFill="1" applyBorder="1" applyAlignment="1">
      <alignment horizontal="center"/>
    </xf>
    <xf numFmtId="4" fontId="7" fillId="3" borderId="13" xfId="2" applyNumberFormat="1" applyFont="1" applyFill="1" applyBorder="1"/>
    <xf numFmtId="166" fontId="3" fillId="3" borderId="6" xfId="2" applyNumberFormat="1" applyFont="1" applyFill="1" applyBorder="1"/>
    <xf numFmtId="4" fontId="7" fillId="6" borderId="19" xfId="2" applyNumberFormat="1" applyFont="1" applyFill="1" applyBorder="1" applyAlignment="1">
      <alignment horizontal="right"/>
    </xf>
    <xf numFmtId="166" fontId="3" fillId="6" borderId="19" xfId="2" applyNumberFormat="1" applyFont="1" applyFill="1" applyBorder="1" applyAlignment="1">
      <alignment horizontal="center"/>
    </xf>
    <xf numFmtId="4" fontId="7" fillId="0" borderId="13" xfId="2" applyNumberFormat="1" applyFont="1" applyFill="1" applyBorder="1"/>
    <xf numFmtId="164" fontId="2" fillId="0" borderId="26" xfId="2" applyFont="1" applyFill="1" applyBorder="1"/>
    <xf numFmtId="4" fontId="2" fillId="0" borderId="18" xfId="2" applyNumberFormat="1" applyFont="1" applyFill="1" applyBorder="1"/>
    <xf numFmtId="164" fontId="6" fillId="0" borderId="13" xfId="2" applyFont="1" applyFill="1" applyBorder="1"/>
    <xf numFmtId="166" fontId="6" fillId="0" borderId="13" xfId="2" applyNumberFormat="1" applyFont="1" applyFill="1" applyBorder="1"/>
    <xf numFmtId="4" fontId="2" fillId="0" borderId="0" xfId="0" applyNumberFormat="1" applyFont="1" applyFill="1" applyBorder="1"/>
    <xf numFmtId="164" fontId="3" fillId="7" borderId="18" xfId="2" applyNumberFormat="1" applyFont="1" applyFill="1" applyBorder="1"/>
    <xf numFmtId="166" fontId="3" fillId="7" borderId="23" xfId="2" applyNumberFormat="1" applyFont="1" applyFill="1" applyBorder="1"/>
    <xf numFmtId="164" fontId="7" fillId="9" borderId="11" xfId="2" applyFont="1" applyFill="1" applyBorder="1" applyAlignment="1">
      <alignment horizontal="left" wrapText="1"/>
    </xf>
    <xf numFmtId="4" fontId="7" fillId="3" borderId="6" xfId="2" applyNumberFormat="1" applyFont="1" applyFill="1" applyBorder="1"/>
    <xf numFmtId="4" fontId="3" fillId="0" borderId="18" xfId="2" applyNumberFormat="1" applyFont="1" applyFill="1" applyBorder="1"/>
    <xf numFmtId="4" fontId="6" fillId="0" borderId="19" xfId="2" applyNumberFormat="1" applyFont="1" applyFill="1" applyBorder="1" applyAlignment="1">
      <alignment horizontal="center"/>
    </xf>
    <xf numFmtId="4" fontId="2" fillId="0" borderId="19" xfId="2" applyNumberFormat="1" applyFont="1" applyFill="1" applyBorder="1" applyAlignment="1">
      <alignment horizontal="center"/>
    </xf>
    <xf numFmtId="164" fontId="6" fillId="0" borderId="11" xfId="2" applyFont="1" applyFill="1" applyBorder="1" applyAlignment="1">
      <alignment horizontal="left" wrapText="1"/>
    </xf>
    <xf numFmtId="164" fontId="6" fillId="3" borderId="11" xfId="2" applyFont="1" applyFill="1" applyBorder="1" applyAlignment="1">
      <alignment horizontal="left" wrapText="1"/>
    </xf>
    <xf numFmtId="164" fontId="6" fillId="4" borderId="11" xfId="2" applyFont="1" applyFill="1" applyBorder="1" applyAlignment="1">
      <alignment horizontal="left" wrapText="1"/>
    </xf>
    <xf numFmtId="164" fontId="6" fillId="6" borderId="11" xfId="2" applyFont="1" applyFill="1" applyBorder="1" applyAlignment="1">
      <alignment horizontal="left" wrapText="1"/>
    </xf>
    <xf numFmtId="164" fontId="6" fillId="4" borderId="28" xfId="2" applyFont="1" applyFill="1" applyBorder="1" applyAlignment="1">
      <alignment horizontal="left" wrapText="1"/>
    </xf>
    <xf numFmtId="164" fontId="6" fillId="7" borderId="11" xfId="2" applyFont="1" applyFill="1" applyBorder="1" applyAlignment="1">
      <alignment horizontal="left" wrapText="1"/>
    </xf>
    <xf numFmtId="2" fontId="3" fillId="3" borderId="12" xfId="2" applyNumberFormat="1" applyFont="1" applyFill="1" applyBorder="1"/>
    <xf numFmtId="166" fontId="3" fillId="0" borderId="0" xfId="2" applyNumberFormat="1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8" borderId="17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2" xfId="2" applyNumberFormat="1" applyFont="1" applyFill="1" applyBorder="1"/>
    <xf numFmtId="166" fontId="3" fillId="0" borderId="25" xfId="2" applyNumberFormat="1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00CC"/>
      <color rgb="FFFFFF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APRESENTAÇÃO!$B$61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APRESENTAÇÃO!$A$62:$A$65</c:f>
              <c:strCache>
                <c:ptCount val="4"/>
                <c:pt idx="0">
                  <c:v>FINAL DO 3. TRIMESTRE</c:v>
                </c:pt>
                <c:pt idx="1">
                  <c:v>OUTUBRO</c:v>
                </c:pt>
                <c:pt idx="2">
                  <c:v>NOVEMBRO</c:v>
                </c:pt>
                <c:pt idx="3">
                  <c:v>FINAL DO 4. TRIMESTRE</c:v>
                </c:pt>
              </c:strCache>
            </c:strRef>
          </c:cat>
          <c:val>
            <c:numRef>
              <c:f>APRESENTAÇÃO!$B$62:$B$65</c:f>
              <c:numCache>
                <c:formatCode>_(* #,##0.00_);_(* \(#,##0.00\);_(* "-"??_);_(@_)</c:formatCode>
                <c:ptCount val="4"/>
                <c:pt idx="0">
                  <c:v>78297800.719999999</c:v>
                </c:pt>
                <c:pt idx="1">
                  <c:v>79891481.72299999</c:v>
                </c:pt>
                <c:pt idx="2">
                  <c:v>79781778.790000007</c:v>
                </c:pt>
                <c:pt idx="3">
                  <c:v>80965363.13000001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64648"/>
        <c:axId val="379571704"/>
      </c:barChart>
      <c:catAx>
        <c:axId val="37956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79571704"/>
        <c:crosses val="autoZero"/>
        <c:auto val="1"/>
        <c:lblAlgn val="ctr"/>
        <c:lblOffset val="100"/>
        <c:noMultiLvlLbl val="0"/>
      </c:catAx>
      <c:valAx>
        <c:axId val="3795717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7956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66</xdr:row>
      <xdr:rowOff>47625</xdr:rowOff>
    </xdr:from>
    <xdr:to>
      <xdr:col>10</xdr:col>
      <xdr:colOff>433916</xdr:colOff>
      <xdr:row>85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70" zoomScaleNormal="70" workbookViewId="0">
      <selection activeCell="J25" sqref="J25"/>
    </sheetView>
  </sheetViews>
  <sheetFormatPr defaultColWidth="13.85546875" defaultRowHeight="12.75" x14ac:dyDescent="0.2"/>
  <cols>
    <col min="1" max="1" width="44.42578125" style="1" customWidth="1"/>
    <col min="2" max="2" width="25.28515625" style="2" customWidth="1"/>
    <col min="3" max="3" width="19.140625" style="2" customWidth="1"/>
    <col min="4" max="4" width="20" style="2" customWidth="1"/>
    <col min="5" max="5" width="19.42578125" style="2" customWidth="1"/>
    <col min="6" max="6" width="19.85546875" style="2" customWidth="1"/>
    <col min="7" max="7" width="21.5703125" style="2" customWidth="1"/>
    <col min="8" max="8" width="18" style="2" customWidth="1"/>
    <col min="9" max="9" width="17.28515625" style="2" customWidth="1"/>
    <col min="10" max="10" width="19" style="2" customWidth="1"/>
    <col min="11" max="11" width="19.710937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32" ht="9" customHeight="1" thickBot="1" x14ac:dyDescent="0.25">
      <c r="A2" s="36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6"/>
      <c r="B3" s="37" t="s">
        <v>55</v>
      </c>
      <c r="C3" s="182" t="s">
        <v>58</v>
      </c>
      <c r="D3" s="183"/>
      <c r="E3" s="189"/>
      <c r="F3" s="182" t="s">
        <v>59</v>
      </c>
      <c r="G3" s="183"/>
      <c r="H3" s="190"/>
      <c r="I3" s="182" t="s">
        <v>60</v>
      </c>
      <c r="J3" s="183"/>
      <c r="K3" s="184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8">
        <v>2</v>
      </c>
      <c r="B4" s="39" t="s">
        <v>1</v>
      </c>
      <c r="C4" s="39" t="s">
        <v>2</v>
      </c>
      <c r="D4" s="39" t="s">
        <v>0</v>
      </c>
      <c r="E4" s="39" t="s">
        <v>1</v>
      </c>
      <c r="F4" s="39" t="s">
        <v>2</v>
      </c>
      <c r="G4" s="39" t="s">
        <v>0</v>
      </c>
      <c r="H4" s="39" t="s">
        <v>1</v>
      </c>
      <c r="I4" s="39" t="s">
        <v>2</v>
      </c>
      <c r="J4" s="39" t="s">
        <v>0</v>
      </c>
      <c r="K4" s="40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16.5" customHeight="1" x14ac:dyDescent="0.2">
      <c r="A5" s="175" t="s">
        <v>31</v>
      </c>
      <c r="B5" s="41">
        <v>6300603.2599999998</v>
      </c>
      <c r="C5" s="161">
        <f t="shared" ref="C5:C12" si="0">E5-B5</f>
        <v>116827.87999999989</v>
      </c>
      <c r="D5" s="162">
        <f t="shared" ref="D5:D10" si="1">C5/B5</f>
        <v>1.8542332405167165E-2</v>
      </c>
      <c r="E5" s="111">
        <v>6417431.1399999997</v>
      </c>
      <c r="F5" s="158">
        <f>H5-E5</f>
        <v>-41937.569999999367</v>
      </c>
      <c r="G5" s="51">
        <f>F5/E5</f>
        <v>-6.5349466297505718E-3</v>
      </c>
      <c r="H5" s="43">
        <v>6375493.5700000003</v>
      </c>
      <c r="I5" s="114">
        <f t="shared" ref="I5:I12" si="2">K5-H5</f>
        <v>77692.859999999404</v>
      </c>
      <c r="J5" s="115">
        <f t="shared" ref="J5:J10" si="3">I5/H5</f>
        <v>1.2186171807244E-2</v>
      </c>
      <c r="K5" s="41">
        <v>6453186.4299999997</v>
      </c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16.5" customHeight="1" x14ac:dyDescent="0.2">
      <c r="A6" s="171" t="s">
        <v>32</v>
      </c>
      <c r="B6" s="49">
        <v>3012149.71</v>
      </c>
      <c r="C6" s="161">
        <f t="shared" si="0"/>
        <v>29633.850000000093</v>
      </c>
      <c r="D6" s="162">
        <f t="shared" si="1"/>
        <v>9.8381066192092075E-3</v>
      </c>
      <c r="E6" s="161">
        <v>3041783.56</v>
      </c>
      <c r="F6" s="88">
        <f t="shared" ref="F6:F12" si="4">H6-E6</f>
        <v>27807</v>
      </c>
      <c r="G6" s="42">
        <f t="shared" ref="G6:G16" si="5">F6/E6</f>
        <v>9.1416760763872364E-3</v>
      </c>
      <c r="H6" s="163">
        <v>3069590.56</v>
      </c>
      <c r="I6" s="59">
        <f t="shared" si="2"/>
        <v>35517.660000000149</v>
      </c>
      <c r="J6" s="52">
        <f t="shared" si="3"/>
        <v>1.1570813535470395E-2</v>
      </c>
      <c r="K6" s="49">
        <v>3105108.22</v>
      </c>
      <c r="L6" s="33"/>
      <c r="M6" s="18"/>
      <c r="X6" s="2"/>
      <c r="Y6" s="2"/>
      <c r="Z6" s="2"/>
      <c r="AA6" s="2"/>
      <c r="AC6" s="1"/>
      <c r="AD6" s="1"/>
      <c r="AE6" s="1"/>
      <c r="AF6" s="1"/>
    </row>
    <row r="7" spans="1:32" ht="21" customHeight="1" x14ac:dyDescent="0.2">
      <c r="A7" s="171" t="s">
        <v>33</v>
      </c>
      <c r="B7" s="49">
        <v>1073693.8600000001</v>
      </c>
      <c r="C7" s="90">
        <f t="shared" si="0"/>
        <v>10718.739999999991</v>
      </c>
      <c r="D7" s="89">
        <f t="shared" si="1"/>
        <v>9.9830504758590954E-3</v>
      </c>
      <c r="E7" s="90">
        <v>1084412.6000000001</v>
      </c>
      <c r="F7" s="88">
        <f t="shared" si="4"/>
        <v>9937.9599999999627</v>
      </c>
      <c r="G7" s="42">
        <f t="shared" si="5"/>
        <v>9.1643715685339345E-3</v>
      </c>
      <c r="H7" s="46">
        <v>1094350.56</v>
      </c>
      <c r="I7" s="59">
        <f t="shared" si="2"/>
        <v>12623.729999999981</v>
      </c>
      <c r="J7" s="52">
        <f t="shared" si="3"/>
        <v>1.1535362123815224E-2</v>
      </c>
      <c r="K7" s="49">
        <v>1106974.29</v>
      </c>
      <c r="L7" s="33"/>
      <c r="M7" s="20"/>
      <c r="Y7" s="2"/>
      <c r="Z7" s="2"/>
      <c r="AA7" s="2"/>
      <c r="AB7" s="2"/>
      <c r="AC7" s="1"/>
      <c r="AD7" s="1"/>
      <c r="AE7" s="1"/>
      <c r="AF7" s="1"/>
    </row>
    <row r="8" spans="1:32" ht="26.25" customHeight="1" x14ac:dyDescent="0.2">
      <c r="A8" s="171" t="s">
        <v>16</v>
      </c>
      <c r="B8" s="49">
        <v>3018947.81</v>
      </c>
      <c r="C8" s="90">
        <f t="shared" si="0"/>
        <v>32795.770000000019</v>
      </c>
      <c r="D8" s="89">
        <f t="shared" si="1"/>
        <v>1.0863311346876188E-2</v>
      </c>
      <c r="E8" s="90">
        <v>3051743.58</v>
      </c>
      <c r="F8" s="158">
        <f t="shared" si="4"/>
        <v>-10470.5</v>
      </c>
      <c r="G8" s="51">
        <f t="shared" si="5"/>
        <v>-3.43098944112467E-3</v>
      </c>
      <c r="H8" s="46">
        <v>3041273.08</v>
      </c>
      <c r="I8" s="59">
        <f t="shared" si="2"/>
        <v>22155.149999999907</v>
      </c>
      <c r="J8" s="52">
        <f t="shared" si="3"/>
        <v>7.2848275762201226E-3</v>
      </c>
      <c r="K8" s="49">
        <v>3063428.23</v>
      </c>
      <c r="L8" s="33"/>
      <c r="M8" s="20"/>
      <c r="Y8" s="2"/>
      <c r="Z8" s="2"/>
      <c r="AA8" s="2"/>
      <c r="AB8" s="2"/>
      <c r="AC8" s="1"/>
      <c r="AD8" s="1"/>
      <c r="AE8" s="1"/>
      <c r="AF8" s="1"/>
    </row>
    <row r="9" spans="1:32" ht="16.5" customHeight="1" x14ac:dyDescent="0.2">
      <c r="A9" s="172" t="s">
        <v>34</v>
      </c>
      <c r="B9" s="44">
        <v>355406.58</v>
      </c>
      <c r="C9" s="126">
        <f t="shared" si="0"/>
        <v>3545.6199999999953</v>
      </c>
      <c r="D9" s="92">
        <f t="shared" si="1"/>
        <v>9.9762362306291437E-3</v>
      </c>
      <c r="E9" s="93">
        <v>358952.2</v>
      </c>
      <c r="F9" s="94">
        <f t="shared" si="4"/>
        <v>4209.7799999999697</v>
      </c>
      <c r="G9" s="54">
        <f t="shared" si="5"/>
        <v>1.1727968236439196E-2</v>
      </c>
      <c r="H9" s="55">
        <v>363161.98</v>
      </c>
      <c r="I9" s="56">
        <f t="shared" si="2"/>
        <v>3292.9000000000233</v>
      </c>
      <c r="J9" s="57">
        <f t="shared" si="3"/>
        <v>9.0673037965043127E-3</v>
      </c>
      <c r="K9" s="44">
        <v>366454.88</v>
      </c>
      <c r="Y9" s="2"/>
      <c r="Z9" s="2"/>
      <c r="AA9" s="2"/>
      <c r="AB9" s="2"/>
      <c r="AC9" s="1"/>
      <c r="AD9" s="1"/>
      <c r="AE9" s="1"/>
      <c r="AF9" s="1"/>
    </row>
    <row r="10" spans="1:32" ht="16.5" customHeight="1" thickBot="1" x14ac:dyDescent="0.25">
      <c r="A10" s="173" t="s">
        <v>17</v>
      </c>
      <c r="B10" s="58">
        <v>3494723.21</v>
      </c>
      <c r="C10" s="90">
        <f t="shared" si="0"/>
        <v>30733.410000000149</v>
      </c>
      <c r="D10" s="89">
        <f t="shared" si="1"/>
        <v>8.7942329487090201E-3</v>
      </c>
      <c r="E10" s="90">
        <v>3525456.62</v>
      </c>
      <c r="F10" s="158">
        <f t="shared" si="4"/>
        <v>-50067.590000000317</v>
      </c>
      <c r="G10" s="51">
        <f t="shared" si="5"/>
        <v>-1.420173197309128E-2</v>
      </c>
      <c r="H10" s="46">
        <v>3475389.03</v>
      </c>
      <c r="I10" s="59">
        <f t="shared" si="2"/>
        <v>838.71000000042841</v>
      </c>
      <c r="J10" s="52">
        <f t="shared" si="3"/>
        <v>2.4132837871115352E-4</v>
      </c>
      <c r="K10" s="58">
        <v>3476227.74</v>
      </c>
      <c r="Y10" s="2"/>
      <c r="Z10" s="2"/>
      <c r="AA10" s="2"/>
      <c r="AB10" s="2"/>
      <c r="AC10" s="1"/>
      <c r="AD10" s="1"/>
      <c r="AE10" s="1"/>
      <c r="AF10" s="1"/>
    </row>
    <row r="11" spans="1:32" ht="16.5" customHeight="1" thickBot="1" x14ac:dyDescent="0.25">
      <c r="A11" s="172" t="s">
        <v>13</v>
      </c>
      <c r="B11" s="60">
        <v>57443.16</v>
      </c>
      <c r="C11" s="95">
        <f t="shared" si="0"/>
        <v>-522.83700000000681</v>
      </c>
      <c r="D11" s="96">
        <f t="shared" ref="D11:D22" si="6">C11/B11</f>
        <v>-9.1018147330336075E-3</v>
      </c>
      <c r="E11" s="93">
        <v>56920.322999999997</v>
      </c>
      <c r="F11" s="154">
        <f t="shared" si="4"/>
        <v>-2017.8029999999999</v>
      </c>
      <c r="G11" s="155">
        <f t="shared" si="5"/>
        <v>-3.5449605582877665E-2</v>
      </c>
      <c r="H11" s="55">
        <v>54902.52</v>
      </c>
      <c r="I11" s="177">
        <f t="shared" si="2"/>
        <v>-694.21999999999389</v>
      </c>
      <c r="J11" s="178">
        <f t="shared" ref="J11:J17" si="7">I11/H11</f>
        <v>-1.2644592634363485E-2</v>
      </c>
      <c r="K11" s="60">
        <v>54208.3</v>
      </c>
      <c r="M11" s="24"/>
      <c r="Y11" s="2"/>
      <c r="Z11" s="2"/>
      <c r="AA11" s="2"/>
      <c r="AB11" s="2"/>
      <c r="AC11" s="1"/>
      <c r="AD11" s="1"/>
      <c r="AE11" s="1"/>
      <c r="AF11" s="1"/>
    </row>
    <row r="12" spans="1:32" ht="16.5" customHeight="1" x14ac:dyDescent="0.2">
      <c r="A12" s="173" t="s">
        <v>27</v>
      </c>
      <c r="B12" s="41">
        <v>1449508.13</v>
      </c>
      <c r="C12" s="90">
        <f t="shared" si="0"/>
        <v>7311.9500000001863</v>
      </c>
      <c r="D12" s="89">
        <f t="shared" si="6"/>
        <v>5.0444353147575567E-3</v>
      </c>
      <c r="E12" s="90">
        <v>1456820.08</v>
      </c>
      <c r="F12" s="88">
        <f t="shared" si="4"/>
        <v>9583.2800000000279</v>
      </c>
      <c r="G12" s="42">
        <f t="shared" si="5"/>
        <v>6.5782179498789081E-3</v>
      </c>
      <c r="H12" s="50">
        <v>1466403.36</v>
      </c>
      <c r="I12" s="133">
        <f t="shared" si="2"/>
        <v>2931.1099999998696</v>
      </c>
      <c r="J12" s="132">
        <f t="shared" si="7"/>
        <v>1.9988429377302227E-3</v>
      </c>
      <c r="K12" s="41">
        <v>1469334.47</v>
      </c>
      <c r="M12" s="18"/>
      <c r="Y12" s="2"/>
      <c r="Z12" s="2"/>
      <c r="AA12" s="2"/>
      <c r="AB12" s="2"/>
      <c r="AC12" s="1"/>
      <c r="AD12" s="1"/>
      <c r="AE12" s="1"/>
      <c r="AF12" s="1"/>
    </row>
    <row r="13" spans="1:32" ht="16.5" customHeight="1" x14ac:dyDescent="0.2">
      <c r="A13" s="172" t="s">
        <v>35</v>
      </c>
      <c r="B13" s="44">
        <v>602771.72</v>
      </c>
      <c r="C13" s="93">
        <v>7905.65</v>
      </c>
      <c r="D13" s="92">
        <f t="shared" si="6"/>
        <v>1.3115495863010959E-2</v>
      </c>
      <c r="E13" s="93">
        <v>548052.49</v>
      </c>
      <c r="F13" s="94">
        <v>5470.73</v>
      </c>
      <c r="G13" s="45">
        <f t="shared" si="5"/>
        <v>9.9821278067726681E-3</v>
      </c>
      <c r="H13" s="55">
        <v>325828.84000000003</v>
      </c>
      <c r="I13" s="47">
        <v>10322.17</v>
      </c>
      <c r="J13" s="48">
        <f t="shared" si="7"/>
        <v>3.1679730990049865E-2</v>
      </c>
      <c r="K13" s="44">
        <v>1231110.28</v>
      </c>
      <c r="M13" s="20"/>
      <c r="Y13" s="2"/>
      <c r="Z13" s="2"/>
      <c r="AA13" s="2"/>
      <c r="AB13" s="2"/>
      <c r="AC13" s="1"/>
      <c r="AD13" s="1"/>
      <c r="AE13" s="1"/>
      <c r="AF13" s="1"/>
    </row>
    <row r="14" spans="1:32" ht="16.5" customHeight="1" x14ac:dyDescent="0.2">
      <c r="A14" s="173" t="s">
        <v>36</v>
      </c>
      <c r="B14" s="49">
        <v>1026056.08</v>
      </c>
      <c r="C14" s="90">
        <f>E14-B14</f>
        <v>10661.770000000019</v>
      </c>
      <c r="D14" s="89">
        <f t="shared" si="6"/>
        <v>1.0391020732512028E-2</v>
      </c>
      <c r="E14" s="90">
        <v>1036717.85</v>
      </c>
      <c r="F14" s="88">
        <f>H14-E14</f>
        <v>10597.050000000047</v>
      </c>
      <c r="G14" s="42">
        <f t="shared" si="5"/>
        <v>1.0221730049309026E-2</v>
      </c>
      <c r="H14" s="46">
        <v>1047314.9</v>
      </c>
      <c r="I14" s="59">
        <f>K14-H14</f>
        <v>11755.190000000061</v>
      </c>
      <c r="J14" s="52">
        <f t="shared" si="7"/>
        <v>1.1224121799470303E-2</v>
      </c>
      <c r="K14" s="49">
        <v>1059070.0900000001</v>
      </c>
      <c r="M14" s="18"/>
      <c r="Y14" s="2"/>
      <c r="Z14" s="2"/>
      <c r="AA14" s="2"/>
      <c r="AB14" s="2"/>
      <c r="AC14" s="1"/>
      <c r="AD14" s="1"/>
      <c r="AE14" s="1"/>
      <c r="AF14" s="1"/>
    </row>
    <row r="15" spans="1:32" ht="16.5" customHeight="1" x14ac:dyDescent="0.2">
      <c r="A15" s="172" t="s">
        <v>4</v>
      </c>
      <c r="B15" s="44">
        <v>34916</v>
      </c>
      <c r="C15" s="93">
        <v>167.03</v>
      </c>
      <c r="D15" s="92">
        <f t="shared" si="6"/>
        <v>4.7837667544965061E-3</v>
      </c>
      <c r="E15" s="97">
        <v>35746.78</v>
      </c>
      <c r="F15" s="94">
        <v>0</v>
      </c>
      <c r="G15" s="45">
        <f t="shared" si="5"/>
        <v>0</v>
      </c>
      <c r="H15" s="55">
        <v>235796.85</v>
      </c>
      <c r="I15" s="47">
        <v>2254.0300000000002</v>
      </c>
      <c r="J15" s="48">
        <f t="shared" si="7"/>
        <v>9.5592031869806571E-3</v>
      </c>
      <c r="K15" s="44">
        <v>1114.68</v>
      </c>
      <c r="M15" s="18"/>
      <c r="Y15" s="2"/>
      <c r="Z15" s="2"/>
      <c r="AA15" s="2"/>
      <c r="AB15" s="2"/>
      <c r="AC15" s="1"/>
      <c r="AD15" s="1"/>
      <c r="AE15" s="1"/>
      <c r="AF15" s="1"/>
    </row>
    <row r="16" spans="1:32" ht="16.5" customHeight="1" x14ac:dyDescent="0.2">
      <c r="A16" s="171" t="s">
        <v>37</v>
      </c>
      <c r="B16" s="49">
        <v>1485132.9</v>
      </c>
      <c r="C16" s="90">
        <f t="shared" ref="C16:C22" si="8">E16-B16</f>
        <v>15044.870000000112</v>
      </c>
      <c r="D16" s="89">
        <f t="shared" si="6"/>
        <v>1.0130318976840465E-2</v>
      </c>
      <c r="E16" s="90">
        <v>1500177.77</v>
      </c>
      <c r="F16" s="88">
        <f>H16-E16</f>
        <v>14666.469999999972</v>
      </c>
      <c r="G16" s="42">
        <f t="shared" si="5"/>
        <v>9.7764880224828106E-3</v>
      </c>
      <c r="H16" s="46">
        <v>1514844.24</v>
      </c>
      <c r="I16" s="59">
        <f t="shared" ref="I16:I23" si="9">K16-H16</f>
        <v>16575.630000000121</v>
      </c>
      <c r="J16" s="52">
        <f t="shared" si="7"/>
        <v>1.0942134882461658E-2</v>
      </c>
      <c r="K16" s="49">
        <v>1531419.87</v>
      </c>
      <c r="M16" s="17"/>
      <c r="Y16" s="2"/>
      <c r="Z16" s="2"/>
      <c r="AA16" s="2"/>
      <c r="AB16" s="2"/>
      <c r="AC16" s="1"/>
      <c r="AD16" s="1"/>
      <c r="AE16" s="1"/>
      <c r="AF16" s="1"/>
    </row>
    <row r="17" spans="1:32" ht="16.5" customHeight="1" x14ac:dyDescent="0.2">
      <c r="A17" s="171" t="s">
        <v>63</v>
      </c>
      <c r="B17" s="49" t="s">
        <v>64</v>
      </c>
      <c r="C17" s="90"/>
      <c r="D17" s="89"/>
      <c r="E17" s="98"/>
      <c r="F17" s="88"/>
      <c r="G17" s="42"/>
      <c r="H17" s="46">
        <v>420951.08</v>
      </c>
      <c r="I17" s="59">
        <f t="shared" si="9"/>
        <v>6078.0799999999581</v>
      </c>
      <c r="J17" s="52">
        <f t="shared" si="7"/>
        <v>1.4438922451511368E-2</v>
      </c>
      <c r="K17" s="49">
        <v>427029.16</v>
      </c>
      <c r="M17" s="17"/>
      <c r="Y17" s="2"/>
      <c r="Z17" s="2"/>
      <c r="AA17" s="2"/>
      <c r="AB17" s="2"/>
      <c r="AC17" s="1"/>
      <c r="AD17" s="1"/>
      <c r="AE17" s="1"/>
      <c r="AF17" s="1"/>
    </row>
    <row r="18" spans="1:32" ht="16.5" customHeight="1" x14ac:dyDescent="0.2">
      <c r="A18" s="171" t="s">
        <v>26</v>
      </c>
      <c r="B18" s="44">
        <v>98831.57</v>
      </c>
      <c r="C18" s="95">
        <f t="shared" si="8"/>
        <v>-68.860000000000582</v>
      </c>
      <c r="D18" s="96">
        <f t="shared" si="6"/>
        <v>-6.9674093004897701E-4</v>
      </c>
      <c r="E18" s="93">
        <v>98762.71</v>
      </c>
      <c r="F18" s="88">
        <f t="shared" ref="F18:F23" si="10">H18-E18</f>
        <v>307.01999999998952</v>
      </c>
      <c r="G18" s="45">
        <f t="shared" ref="G18:G23" si="11">F18/E18</f>
        <v>3.1086631786429262E-3</v>
      </c>
      <c r="H18" s="53">
        <v>99069.73</v>
      </c>
      <c r="I18" s="47">
        <f t="shared" si="9"/>
        <v>185.22000000000116</v>
      </c>
      <c r="J18" s="48">
        <f t="shared" ref="J18:J23" si="12">I18/H18</f>
        <v>1.8695922558787752E-3</v>
      </c>
      <c r="K18" s="44">
        <v>99254.95</v>
      </c>
      <c r="M18" s="20"/>
      <c r="Y18" s="2"/>
      <c r="Z18" s="2"/>
      <c r="AA18" s="2"/>
      <c r="AB18" s="2"/>
      <c r="AC18" s="1"/>
      <c r="AD18" s="1"/>
      <c r="AE18" s="1"/>
      <c r="AF18" s="1"/>
    </row>
    <row r="19" spans="1:32" s="33" customFormat="1" ht="18" customHeight="1" x14ac:dyDescent="0.2">
      <c r="A19" s="171" t="s">
        <v>38</v>
      </c>
      <c r="B19" s="134">
        <v>37728.44</v>
      </c>
      <c r="C19" s="100">
        <f t="shared" si="8"/>
        <v>-53.680000000000291</v>
      </c>
      <c r="D19" s="91">
        <f t="shared" si="6"/>
        <v>-1.4227993524248627E-3</v>
      </c>
      <c r="E19" s="99">
        <v>37674.76</v>
      </c>
      <c r="F19" s="100">
        <f t="shared" si="10"/>
        <v>-59.950000000004366</v>
      </c>
      <c r="G19" s="51">
        <f t="shared" si="11"/>
        <v>-1.5912510126143966E-3</v>
      </c>
      <c r="H19" s="135">
        <v>37614.81</v>
      </c>
      <c r="I19" s="136">
        <f t="shared" si="9"/>
        <v>-325.70999999999913</v>
      </c>
      <c r="J19" s="51">
        <f t="shared" si="12"/>
        <v>-8.6590893321008174E-3</v>
      </c>
      <c r="K19" s="134">
        <v>37289.1</v>
      </c>
      <c r="M19" s="34"/>
      <c r="Y19" s="35"/>
      <c r="Z19" s="35"/>
      <c r="AA19" s="35"/>
      <c r="AB19" s="35"/>
    </row>
    <row r="20" spans="1:32" ht="15.75" customHeight="1" x14ac:dyDescent="0.2">
      <c r="A20" s="173" t="s">
        <v>39</v>
      </c>
      <c r="B20" s="49">
        <v>467515.66</v>
      </c>
      <c r="C20" s="90">
        <f t="shared" si="8"/>
        <v>4605.0400000000373</v>
      </c>
      <c r="D20" s="89">
        <f t="shared" si="6"/>
        <v>9.8500229917432881E-3</v>
      </c>
      <c r="E20" s="90">
        <v>472120.7</v>
      </c>
      <c r="F20" s="99">
        <f t="shared" si="10"/>
        <v>4351.2999999999884</v>
      </c>
      <c r="G20" s="42">
        <f t="shared" si="11"/>
        <v>9.2164990859328732E-3</v>
      </c>
      <c r="H20" s="46">
        <v>476472</v>
      </c>
      <c r="I20" s="59">
        <f t="shared" si="9"/>
        <v>5501.2199999999721</v>
      </c>
      <c r="J20" s="52">
        <f t="shared" si="12"/>
        <v>1.1545736160781687E-2</v>
      </c>
      <c r="K20" s="49">
        <v>481973.22</v>
      </c>
      <c r="M20" s="19"/>
      <c r="Y20" s="2"/>
      <c r="Z20" s="2"/>
      <c r="AA20" s="2"/>
      <c r="AB20" s="2"/>
      <c r="AC20" s="1"/>
      <c r="AD20" s="1"/>
      <c r="AE20" s="1"/>
      <c r="AF20" s="1"/>
    </row>
    <row r="21" spans="1:32" ht="16.5" customHeight="1" x14ac:dyDescent="0.2">
      <c r="A21" s="172" t="s">
        <v>40</v>
      </c>
      <c r="B21" s="63">
        <v>153630.45000000001</v>
      </c>
      <c r="C21" s="126">
        <f t="shared" si="8"/>
        <v>1541.4499999999825</v>
      </c>
      <c r="D21" s="92">
        <f t="shared" si="6"/>
        <v>1.0033492709290263E-2</v>
      </c>
      <c r="E21" s="101">
        <v>155171.9</v>
      </c>
      <c r="F21" s="102">
        <f t="shared" si="10"/>
        <v>1555.2000000000116</v>
      </c>
      <c r="G21" s="61">
        <f t="shared" si="11"/>
        <v>1.0022433185389956E-2</v>
      </c>
      <c r="H21" s="62">
        <v>156727.1</v>
      </c>
      <c r="I21" s="56">
        <f t="shared" si="9"/>
        <v>1746.3800000000047</v>
      </c>
      <c r="J21" s="57">
        <f t="shared" si="12"/>
        <v>1.1142808104022881E-2</v>
      </c>
      <c r="K21" s="63">
        <v>158473.48000000001</v>
      </c>
      <c r="M21" s="18"/>
      <c r="Y21" s="2"/>
      <c r="Z21" s="2"/>
      <c r="AA21" s="2"/>
      <c r="AB21" s="2"/>
      <c r="AC21" s="1"/>
      <c r="AD21" s="1"/>
      <c r="AE21" s="1"/>
      <c r="AF21" s="1"/>
    </row>
    <row r="22" spans="1:32" ht="16.5" customHeight="1" x14ac:dyDescent="0.2">
      <c r="A22" s="171" t="s">
        <v>15</v>
      </c>
      <c r="B22" s="49">
        <v>529260.56999999995</v>
      </c>
      <c r="C22" s="98">
        <f t="shared" si="8"/>
        <v>-1249.5</v>
      </c>
      <c r="D22" s="91">
        <f t="shared" si="6"/>
        <v>-2.360840899219075E-3</v>
      </c>
      <c r="E22" s="90">
        <v>528011.06999999995</v>
      </c>
      <c r="F22" s="100">
        <f t="shared" si="10"/>
        <v>-1864.1899999999441</v>
      </c>
      <c r="G22" s="51">
        <f t="shared" si="11"/>
        <v>-3.5305888567827648E-3</v>
      </c>
      <c r="H22" s="46">
        <v>526146.88</v>
      </c>
      <c r="I22" s="59">
        <f t="shared" si="9"/>
        <v>1760.3499999999767</v>
      </c>
      <c r="J22" s="52">
        <f t="shared" si="12"/>
        <v>3.3457387412427052E-3</v>
      </c>
      <c r="K22" s="49">
        <v>527907.23</v>
      </c>
      <c r="Y22" s="2"/>
      <c r="Z22" s="2"/>
      <c r="AA22" s="2"/>
      <c r="AB22" s="2"/>
      <c r="AC22" s="1"/>
      <c r="AD22" s="1"/>
      <c r="AE22" s="1"/>
      <c r="AF22" s="1"/>
    </row>
    <row r="23" spans="1:32" ht="16.5" customHeight="1" x14ac:dyDescent="0.2">
      <c r="A23" s="171" t="s">
        <v>5</v>
      </c>
      <c r="B23" s="44">
        <v>306072.15000000002</v>
      </c>
      <c r="C23" s="126">
        <f>E23-B23</f>
        <v>3105.6900000000023</v>
      </c>
      <c r="D23" s="92">
        <f>C23/B23</f>
        <v>1.0146921240629055E-2</v>
      </c>
      <c r="E23" s="93">
        <v>309177.84000000003</v>
      </c>
      <c r="F23" s="103">
        <f t="shared" si="10"/>
        <v>2786.7999999999884</v>
      </c>
      <c r="G23" s="54">
        <f t="shared" si="11"/>
        <v>9.0135826034620989E-3</v>
      </c>
      <c r="H23" s="55">
        <v>311964.64</v>
      </c>
      <c r="I23" s="56">
        <f t="shared" si="9"/>
        <v>3726.7999999999884</v>
      </c>
      <c r="J23" s="57">
        <f t="shared" si="12"/>
        <v>1.1946225700451141E-2</v>
      </c>
      <c r="K23" s="44">
        <v>315691.44</v>
      </c>
      <c r="M23" s="18"/>
      <c r="Y23" s="2"/>
      <c r="Z23" s="2"/>
      <c r="AA23" s="2"/>
      <c r="AB23" s="2"/>
      <c r="AC23" s="1"/>
      <c r="AD23" s="1"/>
      <c r="AE23" s="1"/>
      <c r="AF23" s="1"/>
    </row>
    <row r="24" spans="1:32" ht="16.5" customHeight="1" x14ac:dyDescent="0.2">
      <c r="A24" s="171" t="s">
        <v>11</v>
      </c>
      <c r="B24" s="49">
        <v>611210.39</v>
      </c>
      <c r="C24" s="98">
        <f t="shared" ref="C24:C30" si="13">E24-B24</f>
        <v>-308558.25</v>
      </c>
      <c r="D24" s="91">
        <f t="shared" ref="D24:D30" si="14">C24/B24</f>
        <v>-0.50483148691238711</v>
      </c>
      <c r="E24" s="99">
        <v>302652.14</v>
      </c>
      <c r="F24" s="100">
        <f>H24-E24</f>
        <v>-177.3300000000163</v>
      </c>
      <c r="G24" s="51">
        <f>F24/E24</f>
        <v>-5.8592019207270862E-4</v>
      </c>
      <c r="H24" s="46">
        <v>302474.81</v>
      </c>
      <c r="I24" s="197">
        <f>K24-H24</f>
        <v>-270.27000000001863</v>
      </c>
      <c r="J24" s="198">
        <f>I24/H24</f>
        <v>-8.9352895204734112E-4</v>
      </c>
      <c r="K24" s="49">
        <v>302204.53999999998</v>
      </c>
      <c r="Y24" s="2"/>
      <c r="Z24" s="2"/>
      <c r="AA24" s="2"/>
      <c r="AB24" s="2"/>
      <c r="AC24" s="1"/>
      <c r="AD24" s="1"/>
      <c r="AE24" s="1"/>
      <c r="AF24" s="1"/>
    </row>
    <row r="25" spans="1:32" ht="16.5" customHeight="1" x14ac:dyDescent="0.2">
      <c r="A25" s="172" t="s">
        <v>6</v>
      </c>
      <c r="B25" s="44">
        <v>4503941.3600000003</v>
      </c>
      <c r="C25" s="93">
        <f t="shared" si="13"/>
        <v>84467.040000000037</v>
      </c>
      <c r="D25" s="92">
        <f t="shared" si="14"/>
        <v>1.8754027472506887E-2</v>
      </c>
      <c r="E25" s="93">
        <v>4588408.4000000004</v>
      </c>
      <c r="F25" s="167">
        <f t="shared" ref="F25:F31" si="15">H25-E25</f>
        <v>-16001.410000000149</v>
      </c>
      <c r="G25" s="155">
        <f t="shared" ref="G25:G31" si="16">F25/E25</f>
        <v>-3.4873552232186104E-3</v>
      </c>
      <c r="H25" s="55">
        <v>4572406.99</v>
      </c>
      <c r="I25" s="47">
        <f t="shared" ref="I25:I30" si="17">K25-H25</f>
        <v>42160.109999999404</v>
      </c>
      <c r="J25" s="48">
        <f t="shared" ref="J25:J30" si="18">I25/H25</f>
        <v>9.2205505966999231E-3</v>
      </c>
      <c r="K25" s="44">
        <v>4614567.0999999996</v>
      </c>
      <c r="M25" s="17"/>
      <c r="Y25" s="2"/>
      <c r="Z25" s="2"/>
      <c r="AA25" s="2"/>
      <c r="AB25" s="2"/>
      <c r="AC25" s="1"/>
      <c r="AD25" s="1"/>
      <c r="AE25" s="1"/>
      <c r="AF25" s="1"/>
    </row>
    <row r="26" spans="1:32" ht="16.5" customHeight="1" x14ac:dyDescent="0.2">
      <c r="A26" s="171" t="s">
        <v>25</v>
      </c>
      <c r="B26" s="64">
        <v>637914.32999999996</v>
      </c>
      <c r="C26" s="30">
        <f t="shared" si="13"/>
        <v>2958.2100000000792</v>
      </c>
      <c r="D26" s="104">
        <f t="shared" si="14"/>
        <v>4.6373154840401208E-3</v>
      </c>
      <c r="E26" s="29">
        <v>640872.54</v>
      </c>
      <c r="F26" s="106">
        <f t="shared" si="15"/>
        <v>-3617</v>
      </c>
      <c r="G26" s="66">
        <f t="shared" si="16"/>
        <v>-5.6438679678801652E-3</v>
      </c>
      <c r="H26" s="65">
        <v>637255.54</v>
      </c>
      <c r="I26" s="130">
        <f t="shared" si="17"/>
        <v>-1779.3300000000745</v>
      </c>
      <c r="J26" s="131">
        <f t="shared" si="18"/>
        <v>-2.7921765890023872E-3</v>
      </c>
      <c r="K26" s="64">
        <v>635476.21</v>
      </c>
      <c r="M26" s="18"/>
      <c r="Y26" s="2"/>
      <c r="Z26" s="2"/>
      <c r="AA26" s="2"/>
      <c r="AB26" s="2"/>
      <c r="AC26" s="1"/>
      <c r="AD26" s="1"/>
      <c r="AE26" s="1"/>
      <c r="AF26" s="1"/>
    </row>
    <row r="27" spans="1:32" ht="16.5" customHeight="1" x14ac:dyDescent="0.2">
      <c r="A27" s="173" t="s">
        <v>14</v>
      </c>
      <c r="B27" s="64">
        <v>1952271.47</v>
      </c>
      <c r="C27" s="148">
        <f t="shared" si="13"/>
        <v>144444.27000000002</v>
      </c>
      <c r="D27" s="149">
        <f t="shared" si="14"/>
        <v>7.3987799452911132E-2</v>
      </c>
      <c r="E27" s="112">
        <v>2096715.74</v>
      </c>
      <c r="F27" s="100">
        <f t="shared" si="15"/>
        <v>-153889.43999999994</v>
      </c>
      <c r="G27" s="66">
        <f t="shared" si="16"/>
        <v>-7.3395471338427568E-2</v>
      </c>
      <c r="H27" s="65">
        <v>1942826.3</v>
      </c>
      <c r="I27" s="130">
        <f t="shared" si="17"/>
        <v>-76928.820000000065</v>
      </c>
      <c r="J27" s="131">
        <f t="shared" si="18"/>
        <v>-3.9596344768443821E-2</v>
      </c>
      <c r="K27" s="64">
        <v>1865897.48</v>
      </c>
      <c r="M27" s="18"/>
      <c r="Y27" s="2"/>
      <c r="Z27" s="2"/>
      <c r="AA27" s="2"/>
      <c r="AB27" s="2"/>
      <c r="AC27" s="1"/>
      <c r="AD27" s="1"/>
      <c r="AE27" s="1"/>
      <c r="AF27" s="1"/>
    </row>
    <row r="28" spans="1:32" ht="16.5" customHeight="1" x14ac:dyDescent="0.2">
      <c r="A28" s="171" t="s">
        <v>10</v>
      </c>
      <c r="B28" s="68">
        <v>514837.68</v>
      </c>
      <c r="C28" s="152">
        <f t="shared" si="13"/>
        <v>-25806.399999999965</v>
      </c>
      <c r="D28" s="137">
        <f t="shared" si="14"/>
        <v>-5.0125313283207955E-2</v>
      </c>
      <c r="E28" s="109">
        <v>489031.28</v>
      </c>
      <c r="F28" s="152">
        <f t="shared" si="15"/>
        <v>-73548.240000000049</v>
      </c>
      <c r="G28" s="153">
        <f t="shared" si="16"/>
        <v>-0.15039577836411619</v>
      </c>
      <c r="H28" s="71">
        <v>415483.04</v>
      </c>
      <c r="I28" s="79">
        <f t="shared" si="17"/>
        <v>-51612.799999999988</v>
      </c>
      <c r="J28" s="77">
        <f t="shared" si="18"/>
        <v>-0.12422360248447203</v>
      </c>
      <c r="K28" s="68">
        <v>363870.24</v>
      </c>
      <c r="M28" s="18"/>
      <c r="Y28" s="2"/>
      <c r="Z28" s="2"/>
      <c r="AA28" s="2"/>
      <c r="AB28" s="2"/>
      <c r="AC28" s="1"/>
      <c r="AD28" s="1"/>
      <c r="AE28" s="1"/>
      <c r="AF28" s="1"/>
    </row>
    <row r="29" spans="1:32" ht="16.5" customHeight="1" x14ac:dyDescent="0.2">
      <c r="A29" s="173" t="s">
        <v>29</v>
      </c>
      <c r="B29" s="64">
        <v>1132029.1200000001</v>
      </c>
      <c r="C29" s="107">
        <f t="shared" si="13"/>
        <v>25959.589999999851</v>
      </c>
      <c r="D29" s="110">
        <f t="shared" si="14"/>
        <v>2.2931910090793289E-2</v>
      </c>
      <c r="E29" s="29">
        <v>1157988.71</v>
      </c>
      <c r="F29" s="106">
        <f t="shared" si="15"/>
        <v>-10063.530000000028</v>
      </c>
      <c r="G29" s="66">
        <f t="shared" si="16"/>
        <v>-8.690525143375559E-3</v>
      </c>
      <c r="H29" s="65">
        <v>1147925.18</v>
      </c>
      <c r="I29" s="160">
        <f t="shared" si="17"/>
        <v>1584.3900000001304</v>
      </c>
      <c r="J29" s="74">
        <f t="shared" si="18"/>
        <v>1.3802206168176661E-3</v>
      </c>
      <c r="K29" s="64">
        <v>1149509.57</v>
      </c>
      <c r="M29" s="18"/>
      <c r="Y29" s="2"/>
      <c r="Z29" s="2"/>
      <c r="AA29" s="2"/>
      <c r="AB29" s="2"/>
      <c r="AC29" s="1"/>
      <c r="AD29" s="1"/>
      <c r="AE29" s="1"/>
      <c r="AF29" s="1"/>
    </row>
    <row r="30" spans="1:32" ht="16.5" customHeight="1" x14ac:dyDescent="0.2">
      <c r="A30" s="171" t="s">
        <v>30</v>
      </c>
      <c r="B30" s="64">
        <v>483118.26</v>
      </c>
      <c r="C30" s="107">
        <f t="shared" si="13"/>
        <v>38060.77999999997</v>
      </c>
      <c r="D30" s="110">
        <f t="shared" si="14"/>
        <v>7.8781497515742774E-2</v>
      </c>
      <c r="E30" s="29">
        <v>521179.04</v>
      </c>
      <c r="F30" s="106">
        <f t="shared" si="15"/>
        <v>-41002.049999999988</v>
      </c>
      <c r="G30" s="66">
        <f t="shared" si="16"/>
        <v>-7.8671717112798689E-2</v>
      </c>
      <c r="H30" s="65">
        <v>480176.99</v>
      </c>
      <c r="I30" s="168">
        <f t="shared" si="17"/>
        <v>-17531.059999999998</v>
      </c>
      <c r="J30" s="131">
        <f t="shared" si="18"/>
        <v>-3.650957951983496E-2</v>
      </c>
      <c r="K30" s="64">
        <v>462645.93</v>
      </c>
      <c r="M30" s="18"/>
      <c r="Y30" s="2"/>
      <c r="Z30" s="2"/>
      <c r="AA30" s="2"/>
      <c r="AB30" s="2"/>
      <c r="AC30" s="1"/>
      <c r="AD30" s="1"/>
      <c r="AE30" s="1"/>
      <c r="AF30" s="1"/>
    </row>
    <row r="31" spans="1:32" ht="16.5" customHeight="1" x14ac:dyDescent="0.2">
      <c r="A31" s="171" t="s">
        <v>7</v>
      </c>
      <c r="B31" s="64">
        <v>6342.53</v>
      </c>
      <c r="C31" s="107"/>
      <c r="D31" s="110"/>
      <c r="E31" s="107">
        <v>6342.53</v>
      </c>
      <c r="F31" s="169">
        <f t="shared" si="15"/>
        <v>0</v>
      </c>
      <c r="G31" s="170">
        <f t="shared" si="16"/>
        <v>0</v>
      </c>
      <c r="H31" s="65">
        <v>6342.53</v>
      </c>
      <c r="I31" s="75"/>
      <c r="J31" s="74"/>
      <c r="K31" s="64">
        <v>6342.53</v>
      </c>
      <c r="Y31" s="2"/>
      <c r="Z31" s="2"/>
      <c r="AA31" s="2"/>
      <c r="AB31" s="2"/>
      <c r="AC31" s="1"/>
      <c r="AD31" s="1"/>
      <c r="AE31" s="1"/>
      <c r="AF31" s="1"/>
    </row>
    <row r="32" spans="1:32" ht="16.5" customHeight="1" x14ac:dyDescent="0.2">
      <c r="A32" s="172" t="s">
        <v>8</v>
      </c>
      <c r="B32" s="76">
        <v>3815129.99</v>
      </c>
      <c r="C32" s="109">
        <f t="shared" ref="C32:C41" si="19">E32-B32</f>
        <v>69818.80999999959</v>
      </c>
      <c r="D32" s="108">
        <f t="shared" ref="D32:D41" si="20">C32/B32</f>
        <v>1.8300506190615955E-2</v>
      </c>
      <c r="E32" s="109">
        <v>3884948.8</v>
      </c>
      <c r="F32" s="152">
        <f>H32-E32</f>
        <v>-27400.089999999851</v>
      </c>
      <c r="G32" s="153">
        <f>F32/E32</f>
        <v>-7.0528831679840549E-3</v>
      </c>
      <c r="H32" s="69">
        <v>3857548.71</v>
      </c>
      <c r="I32" s="80">
        <f>K32-H32</f>
        <v>47599.959999999963</v>
      </c>
      <c r="J32" s="72">
        <f>I32/H32</f>
        <v>1.233943200162467E-2</v>
      </c>
      <c r="K32" s="76">
        <v>3905148.67</v>
      </c>
      <c r="Y32" s="2"/>
      <c r="Z32" s="2"/>
      <c r="AA32" s="2"/>
      <c r="AB32" s="2"/>
      <c r="AC32" s="1"/>
      <c r="AD32" s="1"/>
      <c r="AE32" s="1"/>
      <c r="AF32" s="1"/>
    </row>
    <row r="33" spans="1:32" ht="16.5" customHeight="1" x14ac:dyDescent="0.2">
      <c r="A33" s="173" t="s">
        <v>9</v>
      </c>
      <c r="B33" s="78">
        <v>1903051.26</v>
      </c>
      <c r="C33" s="29">
        <f t="shared" si="19"/>
        <v>19473.459999999963</v>
      </c>
      <c r="D33" s="110">
        <f t="shared" si="20"/>
        <v>1.0232756420864859E-2</v>
      </c>
      <c r="E33" s="29">
        <v>1922524.72</v>
      </c>
      <c r="F33" s="107">
        <f>H33-E33</f>
        <v>19484.120000000112</v>
      </c>
      <c r="G33" s="67">
        <f>F33/E33</f>
        <v>1.0134652520878957E-2</v>
      </c>
      <c r="H33" s="73">
        <v>1942008.84</v>
      </c>
      <c r="I33" s="75">
        <f>K33-H33</f>
        <v>11939.780000000028</v>
      </c>
      <c r="J33" s="74">
        <f>I33/H33</f>
        <v>6.1481594491609153E-3</v>
      </c>
      <c r="K33" s="78">
        <v>1953948.62</v>
      </c>
      <c r="Y33" s="2"/>
      <c r="Z33" s="2"/>
      <c r="AA33" s="2"/>
      <c r="AB33" s="2"/>
      <c r="AC33" s="1"/>
      <c r="AD33" s="1"/>
      <c r="AE33" s="1"/>
      <c r="AF33" s="1"/>
    </row>
    <row r="34" spans="1:32" ht="16.5" customHeight="1" x14ac:dyDescent="0.2">
      <c r="A34" s="171" t="s">
        <v>45</v>
      </c>
      <c r="B34" s="76">
        <v>790539.07</v>
      </c>
      <c r="C34" s="29">
        <f t="shared" si="19"/>
        <v>80.790000000037253</v>
      </c>
      <c r="D34" s="110">
        <f t="shared" si="20"/>
        <v>1.0219608753813681E-4</v>
      </c>
      <c r="E34" s="29">
        <v>790619.86</v>
      </c>
      <c r="F34" s="106">
        <f>H34-E34</f>
        <v>-1128.9200000000419</v>
      </c>
      <c r="G34" s="66">
        <f>F34/E34</f>
        <v>-1.4278922869456403E-3</v>
      </c>
      <c r="H34" s="139">
        <v>789490.94</v>
      </c>
      <c r="I34" s="79">
        <f>K34-H34</f>
        <v>-1093.9399999999441</v>
      </c>
      <c r="J34" s="77">
        <f>I34/H34</f>
        <v>-1.3856270472210159E-3</v>
      </c>
      <c r="K34" s="76">
        <v>788397</v>
      </c>
      <c r="Y34" s="2"/>
      <c r="Z34" s="2"/>
      <c r="AA34" s="2"/>
      <c r="AB34" s="2"/>
      <c r="AC34" s="1"/>
      <c r="AD34" s="1"/>
      <c r="AE34" s="1"/>
      <c r="AF34" s="1"/>
    </row>
    <row r="35" spans="1:32" ht="16.5" customHeight="1" x14ac:dyDescent="0.2">
      <c r="A35" s="171" t="s">
        <v>28</v>
      </c>
      <c r="B35" s="78">
        <v>2771516.27</v>
      </c>
      <c r="C35" s="29">
        <f t="shared" si="19"/>
        <v>41728.989999999758</v>
      </c>
      <c r="D35" s="110">
        <f t="shared" si="20"/>
        <v>1.5056375620699407E-2</v>
      </c>
      <c r="E35" s="29">
        <v>2813245.26</v>
      </c>
      <c r="F35" s="106">
        <v>-21318.02</v>
      </c>
      <c r="G35" s="66">
        <f>F35/E35</f>
        <v>-7.5777324867864534E-3</v>
      </c>
      <c r="H35" s="116">
        <v>2870763.37</v>
      </c>
      <c r="I35" s="168">
        <v>-4854.04</v>
      </c>
      <c r="J35" s="131">
        <f>I35/H35</f>
        <v>-1.6908533983419189E-3</v>
      </c>
      <c r="K35" s="78">
        <v>2966515.92</v>
      </c>
      <c r="M35" s="18"/>
      <c r="Y35" s="2"/>
      <c r="Z35" s="2"/>
      <c r="AA35" s="2"/>
      <c r="AB35" s="2"/>
      <c r="AC35" s="1"/>
      <c r="AD35" s="1"/>
      <c r="AE35" s="1"/>
      <c r="AF35" s="1"/>
    </row>
    <row r="36" spans="1:32" ht="16.5" customHeight="1" x14ac:dyDescent="0.2">
      <c r="A36" s="172" t="s">
        <v>12</v>
      </c>
      <c r="B36" s="76">
        <v>23052.41</v>
      </c>
      <c r="C36" s="109">
        <f t="shared" si="19"/>
        <v>1093.1399999999994</v>
      </c>
      <c r="D36" s="108">
        <f t="shared" si="20"/>
        <v>4.7419770861267842E-2</v>
      </c>
      <c r="E36" s="105">
        <v>24145.55</v>
      </c>
      <c r="F36" s="105"/>
      <c r="G36" s="70"/>
      <c r="H36" s="69">
        <v>315814.34000000003</v>
      </c>
      <c r="I36" s="80"/>
      <c r="J36" s="72"/>
      <c r="K36" s="76">
        <v>0</v>
      </c>
      <c r="Y36" s="2"/>
      <c r="Z36" s="2"/>
      <c r="AA36" s="2"/>
      <c r="AB36" s="2"/>
      <c r="AC36" s="1"/>
      <c r="AD36" s="1"/>
      <c r="AE36" s="1"/>
      <c r="AF36" s="1"/>
    </row>
    <row r="37" spans="1:32" ht="16.5" customHeight="1" x14ac:dyDescent="0.2">
      <c r="A37" s="173" t="s">
        <v>18</v>
      </c>
      <c r="B37" s="78">
        <v>4131528.23</v>
      </c>
      <c r="C37" s="29">
        <f t="shared" si="19"/>
        <v>40733.680000000168</v>
      </c>
      <c r="D37" s="110">
        <f t="shared" si="20"/>
        <v>9.8592282885115769E-3</v>
      </c>
      <c r="E37" s="107">
        <v>4172261.91</v>
      </c>
      <c r="F37" s="107">
        <f>H37-E37</f>
        <v>3637.1299999998882</v>
      </c>
      <c r="G37" s="67">
        <f>F37/E37</f>
        <v>8.7174057584507873E-4</v>
      </c>
      <c r="H37" s="73">
        <v>4175899.04</v>
      </c>
      <c r="I37" s="75">
        <v>28777.49</v>
      </c>
      <c r="J37" s="74">
        <f>I37/H37</f>
        <v>6.891328004903107E-3</v>
      </c>
      <c r="K37" s="78">
        <v>1704676.53</v>
      </c>
      <c r="Y37" s="2"/>
      <c r="Z37" s="2"/>
      <c r="AA37" s="2"/>
      <c r="AB37" s="2"/>
      <c r="AC37" s="1"/>
      <c r="AD37" s="1"/>
      <c r="AE37" s="1"/>
      <c r="AF37" s="1"/>
    </row>
    <row r="38" spans="1:32" ht="16.5" customHeight="1" x14ac:dyDescent="0.2">
      <c r="A38" s="173" t="s">
        <v>20</v>
      </c>
      <c r="B38" s="78">
        <v>2293302.04</v>
      </c>
      <c r="C38" s="29">
        <f t="shared" si="19"/>
        <v>82752.799999999814</v>
      </c>
      <c r="D38" s="110">
        <f t="shared" si="20"/>
        <v>3.6084562153880007E-2</v>
      </c>
      <c r="E38" s="29">
        <v>2376054.84</v>
      </c>
      <c r="F38" s="106">
        <f>H38-E38</f>
        <v>-71296.419999999925</v>
      </c>
      <c r="G38" s="66">
        <f>F38/E38</f>
        <v>-3.0006218206647086E-2</v>
      </c>
      <c r="H38" s="73">
        <v>2304758.42</v>
      </c>
      <c r="I38" s="130">
        <f>K38-H38</f>
        <v>-57058.669999999925</v>
      </c>
      <c r="J38" s="131">
        <f>I38/H38</f>
        <v>-2.4756898382434341E-2</v>
      </c>
      <c r="K38" s="78">
        <v>2247699.75</v>
      </c>
      <c r="Y38" s="2"/>
      <c r="Z38" s="2"/>
      <c r="AA38" s="2"/>
      <c r="AB38" s="2"/>
      <c r="AC38" s="1"/>
      <c r="AD38" s="1"/>
      <c r="AE38" s="1"/>
      <c r="AF38" s="1"/>
    </row>
    <row r="39" spans="1:32" ht="16.5" customHeight="1" x14ac:dyDescent="0.2">
      <c r="A39" s="173" t="s">
        <v>21</v>
      </c>
      <c r="B39" s="78">
        <v>1954820.86</v>
      </c>
      <c r="C39" s="29">
        <f t="shared" si="19"/>
        <v>120593.17999999993</v>
      </c>
      <c r="D39" s="110">
        <f t="shared" si="20"/>
        <v>6.1690143822181194E-2</v>
      </c>
      <c r="E39" s="29">
        <v>2075414.04</v>
      </c>
      <c r="F39" s="106">
        <f>H39-E39</f>
        <v>-189393.24</v>
      </c>
      <c r="G39" s="66">
        <f>F39/E39</f>
        <v>-9.1255641693548523E-2</v>
      </c>
      <c r="H39" s="73">
        <v>1886020.8</v>
      </c>
      <c r="I39" s="130">
        <f>K39-H39</f>
        <v>-53976.410000000149</v>
      </c>
      <c r="J39" s="131">
        <f>I39/H39</f>
        <v>-2.8619201866702713E-2</v>
      </c>
      <c r="K39" s="78">
        <v>1832044.39</v>
      </c>
      <c r="Y39" s="2"/>
      <c r="Z39" s="2"/>
      <c r="AA39" s="2"/>
      <c r="AB39" s="2"/>
      <c r="AC39" s="1"/>
      <c r="AD39" s="1"/>
      <c r="AE39" s="1"/>
      <c r="AF39" s="1"/>
    </row>
    <row r="40" spans="1:32" ht="15.75" customHeight="1" x14ac:dyDescent="0.2">
      <c r="A40" s="173" t="s">
        <v>48</v>
      </c>
      <c r="B40" s="78">
        <v>433854.21</v>
      </c>
      <c r="C40" s="29">
        <f t="shared" si="19"/>
        <v>8199.5099999999511</v>
      </c>
      <c r="D40" s="110">
        <f t="shared" si="20"/>
        <v>1.8899228844638735E-2</v>
      </c>
      <c r="E40" s="29">
        <v>442053.72</v>
      </c>
      <c r="F40" s="106">
        <f>H40-E40</f>
        <v>-1625.2599999999511</v>
      </c>
      <c r="G40" s="66">
        <f>F40/E40</f>
        <v>-3.676611973766336E-3</v>
      </c>
      <c r="H40" s="73">
        <v>440428.46</v>
      </c>
      <c r="I40" s="75">
        <f>K40-H40</f>
        <v>4024.4599999999627</v>
      </c>
      <c r="J40" s="74">
        <f>I40/H40</f>
        <v>9.1376020523286864E-3</v>
      </c>
      <c r="K40" s="78">
        <v>444452.92</v>
      </c>
      <c r="Y40" s="2"/>
      <c r="Z40" s="2"/>
      <c r="AA40" s="2"/>
      <c r="AB40" s="2"/>
      <c r="AC40" s="1"/>
      <c r="AD40" s="1"/>
      <c r="AE40" s="1"/>
      <c r="AF40" s="1"/>
    </row>
    <row r="41" spans="1:32" ht="16.5" customHeight="1" x14ac:dyDescent="0.2">
      <c r="A41" s="173" t="s">
        <v>23</v>
      </c>
      <c r="B41" s="78">
        <v>1679373.85</v>
      </c>
      <c r="C41" s="29">
        <f t="shared" si="19"/>
        <v>20929.510000000009</v>
      </c>
      <c r="D41" s="110">
        <f t="shared" si="20"/>
        <v>1.2462686613823366E-2</v>
      </c>
      <c r="E41" s="29">
        <v>1700303.36</v>
      </c>
      <c r="F41" s="107">
        <f>H41-E41</f>
        <v>7564.309999999823</v>
      </c>
      <c r="G41" s="67">
        <f>F41/E41</f>
        <v>4.4488002423284179E-3</v>
      </c>
      <c r="H41" s="73">
        <v>1707867.67</v>
      </c>
      <c r="I41" s="75">
        <f>K41-H41</f>
        <v>16219.620000000112</v>
      </c>
      <c r="J41" s="74">
        <f>I41/H41</f>
        <v>9.4970004321237086E-3</v>
      </c>
      <c r="K41" s="78">
        <v>1724087.29</v>
      </c>
      <c r="Y41" s="2"/>
      <c r="Z41" s="2"/>
      <c r="AA41" s="2"/>
      <c r="AB41" s="2"/>
      <c r="AC41" s="1"/>
      <c r="AD41" s="1"/>
      <c r="AE41" s="1"/>
      <c r="AF41" s="1"/>
    </row>
    <row r="42" spans="1:32" s="33" customFormat="1" ht="24" hidden="1" customHeight="1" x14ac:dyDescent="0.2">
      <c r="A42" s="166" t="s">
        <v>52</v>
      </c>
      <c r="B42" s="113"/>
      <c r="C42" s="150"/>
      <c r="D42" s="151"/>
      <c r="E42" s="150"/>
      <c r="F42" s="140"/>
      <c r="G42" s="141"/>
      <c r="H42" s="129"/>
      <c r="I42" s="145"/>
      <c r="J42" s="146"/>
      <c r="K42" s="113"/>
      <c r="Y42" s="35"/>
      <c r="Z42" s="35"/>
      <c r="AA42" s="35"/>
      <c r="AB42" s="35"/>
    </row>
    <row r="43" spans="1:32" s="33" customFormat="1" ht="24.75" customHeight="1" x14ac:dyDescent="0.2">
      <c r="A43" s="174" t="s">
        <v>53</v>
      </c>
      <c r="B43" s="113">
        <v>754978.95</v>
      </c>
      <c r="C43" s="128">
        <f t="shared" ref="C43:C51" si="21">E43-B43</f>
        <v>69812.300000000047</v>
      </c>
      <c r="D43" s="147">
        <f t="shared" ref="D43:D51" si="22">C43/B43</f>
        <v>9.2469200631355414E-2</v>
      </c>
      <c r="E43" s="128">
        <v>824791.25</v>
      </c>
      <c r="F43" s="156">
        <f>H43-E43</f>
        <v>-9039.7600000000093</v>
      </c>
      <c r="G43" s="157">
        <f t="shared" ref="G43:G50" si="23">F43/E43</f>
        <v>-1.0960058075300884E-2</v>
      </c>
      <c r="H43" s="129">
        <v>815751.49</v>
      </c>
      <c r="I43" s="145">
        <f>K43-H43</f>
        <v>-22215.189999999944</v>
      </c>
      <c r="J43" s="146">
        <f>I43/H43</f>
        <v>-2.7232791202134298E-2</v>
      </c>
      <c r="K43" s="113">
        <v>793536.3</v>
      </c>
      <c r="Y43" s="35"/>
      <c r="Z43" s="35"/>
      <c r="AA43" s="35"/>
      <c r="AB43" s="35"/>
    </row>
    <row r="44" spans="1:32" s="33" customFormat="1" ht="16.5" customHeight="1" x14ac:dyDescent="0.2">
      <c r="A44" s="174" t="s">
        <v>46</v>
      </c>
      <c r="B44" s="113">
        <v>4017572.01</v>
      </c>
      <c r="C44" s="128">
        <f t="shared" si="21"/>
        <v>90096.070000000298</v>
      </c>
      <c r="D44" s="147">
        <f t="shared" si="22"/>
        <v>2.2425502212715859E-2</v>
      </c>
      <c r="E44" s="128">
        <v>4107668.08</v>
      </c>
      <c r="F44" s="140">
        <v>29904.45</v>
      </c>
      <c r="G44" s="141">
        <f t="shared" si="23"/>
        <v>7.2801524898282437E-3</v>
      </c>
      <c r="H44" s="129">
        <v>4019504.55</v>
      </c>
      <c r="I44" s="117">
        <f>K44-H44</f>
        <v>38384.94000000041</v>
      </c>
      <c r="J44" s="118">
        <f t="shared" ref="J44:J52" si="24">I44/H44</f>
        <v>9.5496694984461231E-3</v>
      </c>
      <c r="K44" s="113">
        <v>4057889.49</v>
      </c>
      <c r="Y44" s="35"/>
      <c r="Z44" s="35"/>
      <c r="AA44" s="35"/>
      <c r="AB44" s="35"/>
    </row>
    <row r="45" spans="1:32" ht="21" customHeight="1" x14ac:dyDescent="0.2">
      <c r="A45" s="172" t="s">
        <v>19</v>
      </c>
      <c r="B45" s="76">
        <v>1203489.2</v>
      </c>
      <c r="C45" s="109">
        <f t="shared" si="21"/>
        <v>22622.179999999935</v>
      </c>
      <c r="D45" s="108">
        <f t="shared" si="22"/>
        <v>1.8797160788813008E-2</v>
      </c>
      <c r="E45" s="109">
        <v>1226111.3799999999</v>
      </c>
      <c r="F45" s="152">
        <f t="shared" ref="F45:F50" si="25">H45-E45</f>
        <v>-15653.269999999786</v>
      </c>
      <c r="G45" s="153">
        <f t="shared" si="23"/>
        <v>-1.2766597109635984E-2</v>
      </c>
      <c r="H45" s="69">
        <v>1210458.1100000001</v>
      </c>
      <c r="I45" s="80">
        <f>K45-H45</f>
        <v>13287.799999999814</v>
      </c>
      <c r="J45" s="72">
        <f t="shared" si="24"/>
        <v>1.0977496775993191E-2</v>
      </c>
      <c r="K45" s="76">
        <v>1223745.9099999999</v>
      </c>
      <c r="Y45" s="2"/>
      <c r="Z45" s="2"/>
      <c r="AA45" s="2"/>
      <c r="AB45" s="2"/>
      <c r="AC45" s="1"/>
      <c r="AD45" s="1"/>
      <c r="AE45" s="1"/>
      <c r="AF45" s="1"/>
    </row>
    <row r="46" spans="1:32" ht="16.5" customHeight="1" x14ac:dyDescent="0.2">
      <c r="A46" s="173" t="s">
        <v>24</v>
      </c>
      <c r="B46" s="78">
        <v>2958584.88</v>
      </c>
      <c r="C46" s="29">
        <f t="shared" si="21"/>
        <v>28480.89000000013</v>
      </c>
      <c r="D46" s="110">
        <f t="shared" si="22"/>
        <v>9.6265245565643979E-3</v>
      </c>
      <c r="E46" s="29">
        <v>2987065.77</v>
      </c>
      <c r="F46" s="106">
        <f t="shared" si="25"/>
        <v>-5859.7700000000186</v>
      </c>
      <c r="G46" s="66">
        <f t="shared" si="23"/>
        <v>-1.9617144218421474E-3</v>
      </c>
      <c r="H46" s="73">
        <v>2981206</v>
      </c>
      <c r="I46" s="75">
        <v>22295.18</v>
      </c>
      <c r="J46" s="74">
        <f t="shared" si="24"/>
        <v>7.4785774616044649E-3</v>
      </c>
      <c r="K46" s="78">
        <v>1503501.18</v>
      </c>
      <c r="Y46" s="2"/>
      <c r="Z46" s="2"/>
      <c r="AA46" s="2"/>
      <c r="AB46" s="2"/>
      <c r="AC46" s="1"/>
      <c r="AD46" s="1"/>
      <c r="AE46" s="1"/>
      <c r="AF46" s="1"/>
    </row>
    <row r="47" spans="1:32" ht="16.5" customHeight="1" x14ac:dyDescent="0.2">
      <c r="A47" s="173" t="s">
        <v>42</v>
      </c>
      <c r="B47" s="78">
        <v>163949.82</v>
      </c>
      <c r="C47" s="29">
        <f t="shared" si="21"/>
        <v>12623.910000000003</v>
      </c>
      <c r="D47" s="110">
        <f t="shared" si="22"/>
        <v>7.6998620675521351E-2</v>
      </c>
      <c r="E47" s="29">
        <v>176573.73</v>
      </c>
      <c r="F47" s="107">
        <f t="shared" si="25"/>
        <v>9953.0699999999779</v>
      </c>
      <c r="G47" s="67">
        <f t="shared" si="23"/>
        <v>5.6367784720864067E-2</v>
      </c>
      <c r="H47" s="73">
        <v>186526.8</v>
      </c>
      <c r="I47" s="130">
        <f>K47-H47</f>
        <v>-8548.359999999986</v>
      </c>
      <c r="J47" s="131">
        <f t="shared" si="24"/>
        <v>-4.5829124822813594E-2</v>
      </c>
      <c r="K47" s="78">
        <v>177978.44</v>
      </c>
      <c r="Y47" s="2"/>
      <c r="Z47" s="2"/>
      <c r="AA47" s="2"/>
      <c r="AB47" s="2"/>
      <c r="AC47" s="1"/>
      <c r="AD47" s="1"/>
      <c r="AE47" s="1"/>
      <c r="AF47" s="1"/>
    </row>
    <row r="48" spans="1:32" ht="16.5" customHeight="1" x14ac:dyDescent="0.2">
      <c r="A48" s="173" t="s">
        <v>41</v>
      </c>
      <c r="B48" s="78">
        <v>144123.10999999999</v>
      </c>
      <c r="C48" s="29">
        <f t="shared" si="21"/>
        <v>6356.75</v>
      </c>
      <c r="D48" s="110">
        <f t="shared" si="22"/>
        <v>4.4106389322295367E-2</v>
      </c>
      <c r="E48" s="29">
        <v>150479.85999999999</v>
      </c>
      <c r="F48" s="107">
        <f t="shared" si="25"/>
        <v>9643.2800000000279</v>
      </c>
      <c r="G48" s="67">
        <f t="shared" si="23"/>
        <v>6.4083525861866358E-2</v>
      </c>
      <c r="H48" s="73">
        <v>160123.14000000001</v>
      </c>
      <c r="I48" s="130">
        <f>K48-H48</f>
        <v>-7666.25</v>
      </c>
      <c r="J48" s="131">
        <f t="shared" si="24"/>
        <v>-4.7877214998406845E-2</v>
      </c>
      <c r="K48" s="78">
        <v>152456.89000000001</v>
      </c>
      <c r="Y48" s="2"/>
      <c r="Z48" s="2"/>
      <c r="AA48" s="2"/>
      <c r="AB48" s="2"/>
      <c r="AC48" s="1"/>
      <c r="AD48" s="1"/>
      <c r="AE48" s="1"/>
      <c r="AF48" s="1"/>
    </row>
    <row r="49" spans="1:32" ht="16.5" customHeight="1" x14ac:dyDescent="0.2">
      <c r="A49" s="176" t="s">
        <v>43</v>
      </c>
      <c r="B49" s="119">
        <v>152429.54</v>
      </c>
      <c r="C49" s="120">
        <f t="shared" si="21"/>
        <v>2595.8800000000047</v>
      </c>
      <c r="D49" s="138">
        <f t="shared" si="22"/>
        <v>1.7030032367741872E-2</v>
      </c>
      <c r="E49" s="120">
        <v>155025.42000000001</v>
      </c>
      <c r="F49" s="142">
        <f t="shared" si="25"/>
        <v>10711.279999999999</v>
      </c>
      <c r="G49" s="143">
        <f t="shared" si="23"/>
        <v>6.9093700891118354E-2</v>
      </c>
      <c r="H49" s="121">
        <v>165736.70000000001</v>
      </c>
      <c r="I49" s="164">
        <f>K49-H49</f>
        <v>-7944.6200000000244</v>
      </c>
      <c r="J49" s="165">
        <f t="shared" si="24"/>
        <v>-4.7935188766278225E-2</v>
      </c>
      <c r="K49" s="119">
        <v>157792.07999999999</v>
      </c>
      <c r="Y49" s="2"/>
      <c r="Z49" s="2"/>
      <c r="AA49" s="2"/>
      <c r="AB49" s="2"/>
      <c r="AC49" s="1"/>
      <c r="AD49" s="1"/>
      <c r="AE49" s="1"/>
      <c r="AF49" s="1"/>
    </row>
    <row r="50" spans="1:32" ht="16.5" customHeight="1" x14ac:dyDescent="0.2">
      <c r="A50" s="176" t="s">
        <v>51</v>
      </c>
      <c r="B50" s="119">
        <v>382297.52</v>
      </c>
      <c r="C50" s="120">
        <f t="shared" si="21"/>
        <v>17431.26999999996</v>
      </c>
      <c r="D50" s="138">
        <f t="shared" si="22"/>
        <v>4.559608443183194E-2</v>
      </c>
      <c r="E50" s="120">
        <v>399728.79</v>
      </c>
      <c r="F50" s="124">
        <f t="shared" si="25"/>
        <v>-2052.0799999999581</v>
      </c>
      <c r="G50" s="125">
        <f t="shared" si="23"/>
        <v>-5.1336807638998391E-3</v>
      </c>
      <c r="H50" s="121">
        <v>397676.71</v>
      </c>
      <c r="I50" s="122">
        <v>7495.87</v>
      </c>
      <c r="J50" s="123">
        <f t="shared" si="24"/>
        <v>1.8849155134078633E-2</v>
      </c>
      <c r="K50" s="119">
        <v>642108.78</v>
      </c>
      <c r="Y50" s="2"/>
      <c r="Z50" s="2"/>
      <c r="AA50" s="2"/>
      <c r="AB50" s="2"/>
      <c r="AC50" s="1"/>
      <c r="AD50" s="1"/>
      <c r="AE50" s="1"/>
      <c r="AF50" s="1"/>
    </row>
    <row r="51" spans="1:32" ht="16.5" customHeight="1" x14ac:dyDescent="0.2">
      <c r="A51" s="171" t="s">
        <v>49</v>
      </c>
      <c r="B51" s="119">
        <v>419377.36</v>
      </c>
      <c r="C51" s="120">
        <f t="shared" si="21"/>
        <v>4287.7999999999884</v>
      </c>
      <c r="D51" s="138">
        <f t="shared" si="22"/>
        <v>1.0224204759169613E-2</v>
      </c>
      <c r="E51" s="120">
        <v>423665.16</v>
      </c>
      <c r="F51" s="142">
        <f t="shared" ref="F51:F56" si="26">H51-E51</f>
        <v>4236.9200000000419</v>
      </c>
      <c r="G51" s="143">
        <f t="shared" ref="G51:G56" si="27">F51/E51</f>
        <v>1.0000633519168869E-2</v>
      </c>
      <c r="H51" s="121">
        <v>427902.08</v>
      </c>
      <c r="I51" s="122">
        <v>20902.46</v>
      </c>
      <c r="J51" s="123">
        <f t="shared" si="24"/>
        <v>4.8848699216418857E-2</v>
      </c>
      <c r="K51" s="119">
        <v>4448804.54</v>
      </c>
      <c r="Y51" s="2"/>
      <c r="Z51" s="2"/>
      <c r="AA51" s="2"/>
      <c r="AB51" s="2"/>
      <c r="AC51" s="1"/>
      <c r="AD51" s="1"/>
      <c r="AE51" s="1"/>
      <c r="AF51" s="1"/>
    </row>
    <row r="52" spans="1:32" ht="16.5" customHeight="1" x14ac:dyDescent="0.2">
      <c r="A52" s="171" t="s">
        <v>61</v>
      </c>
      <c r="B52" s="119"/>
      <c r="C52" s="120">
        <f>200848.28-200000</f>
        <v>848.27999999999884</v>
      </c>
      <c r="D52" s="138">
        <f>C52/200000</f>
        <v>4.2413999999999941E-3</v>
      </c>
      <c r="E52" s="120">
        <v>200848.28</v>
      </c>
      <c r="F52" s="124">
        <f t="shared" si="26"/>
        <v>-1531.8299999999872</v>
      </c>
      <c r="G52" s="125">
        <f t="shared" si="27"/>
        <v>-7.6268016833402168E-3</v>
      </c>
      <c r="H52" s="121">
        <v>199316.45</v>
      </c>
      <c r="I52" s="122">
        <f>K52-H52</f>
        <v>2812.1499999999942</v>
      </c>
      <c r="J52" s="123">
        <f t="shared" si="24"/>
        <v>1.4108970935414482E-2</v>
      </c>
      <c r="K52" s="119">
        <v>202128.6</v>
      </c>
      <c r="Y52" s="2"/>
      <c r="Z52" s="2"/>
      <c r="AA52" s="2"/>
      <c r="AB52" s="2"/>
      <c r="AC52" s="1"/>
      <c r="AD52" s="1"/>
      <c r="AE52" s="1"/>
      <c r="AF52" s="1"/>
    </row>
    <row r="53" spans="1:32" ht="16.5" customHeight="1" x14ac:dyDescent="0.2">
      <c r="A53" s="171" t="s">
        <v>62</v>
      </c>
      <c r="B53" s="119"/>
      <c r="C53" s="120">
        <v>386.19</v>
      </c>
      <c r="D53" s="138">
        <f>C53/300000</f>
        <v>1.2872999999999999E-3</v>
      </c>
      <c r="E53" s="120">
        <v>300386.19</v>
      </c>
      <c r="F53" s="142">
        <f t="shared" si="26"/>
        <v>2454.5800000000163</v>
      </c>
      <c r="G53" s="143">
        <f t="shared" si="27"/>
        <v>8.1714142717413743E-3</v>
      </c>
      <c r="H53" s="121">
        <v>302840.77</v>
      </c>
      <c r="I53" s="122">
        <v>3895.22</v>
      </c>
      <c r="J53" s="123">
        <f>I53/H53</f>
        <v>1.2862270823046711E-2</v>
      </c>
      <c r="K53" s="119">
        <v>506735.99</v>
      </c>
      <c r="Y53" s="2"/>
      <c r="Z53" s="2"/>
      <c r="AA53" s="2"/>
      <c r="AB53" s="2"/>
      <c r="AC53" s="1"/>
      <c r="AD53" s="1"/>
      <c r="AE53" s="1"/>
      <c r="AF53" s="1"/>
    </row>
    <row r="54" spans="1:32" ht="16.5" customHeight="1" x14ac:dyDescent="0.2">
      <c r="A54" s="176" t="s">
        <v>44</v>
      </c>
      <c r="B54" s="119">
        <v>7492305.6200000001</v>
      </c>
      <c r="C54" s="120">
        <f>E54-B54</f>
        <v>167587.37000000011</v>
      </c>
      <c r="D54" s="138">
        <f>C54/B54</f>
        <v>2.2367930314086695E-2</v>
      </c>
      <c r="E54" s="120">
        <v>7659892.9900000002</v>
      </c>
      <c r="F54" s="124">
        <f t="shared" si="26"/>
        <v>-176670.81000000052</v>
      </c>
      <c r="G54" s="125">
        <f t="shared" si="27"/>
        <v>-2.3064396621551304E-2</v>
      </c>
      <c r="H54" s="121">
        <v>7483222.1799999997</v>
      </c>
      <c r="I54" s="122">
        <f>K54-H54</f>
        <v>71192.680000000633</v>
      </c>
      <c r="J54" s="123">
        <f>I54/H54</f>
        <v>9.5136397513725345E-3</v>
      </c>
      <c r="K54" s="119">
        <v>7554414.8600000003</v>
      </c>
      <c r="Y54" s="2"/>
      <c r="Z54" s="2"/>
      <c r="AA54" s="2"/>
      <c r="AB54" s="2"/>
      <c r="AC54" s="1"/>
      <c r="AD54" s="1"/>
      <c r="AE54" s="1"/>
      <c r="AF54" s="1"/>
    </row>
    <row r="55" spans="1:32" ht="16.5" customHeight="1" x14ac:dyDescent="0.2">
      <c r="A55" s="176" t="s">
        <v>47</v>
      </c>
      <c r="B55" s="119">
        <v>1951447.79</v>
      </c>
      <c r="C55" s="120">
        <f>E55-B55</f>
        <v>36940.659999999916</v>
      </c>
      <c r="D55" s="138">
        <f>C55/B55</f>
        <v>1.8929873599129145E-2</v>
      </c>
      <c r="E55" s="120">
        <v>1988388.45</v>
      </c>
      <c r="F55" s="124">
        <f t="shared" si="26"/>
        <v>-10215.709999999963</v>
      </c>
      <c r="G55" s="125">
        <f t="shared" si="27"/>
        <v>-5.1376832328713052E-3</v>
      </c>
      <c r="H55" s="121">
        <v>1978172.74</v>
      </c>
      <c r="I55" s="122">
        <f>K55-H55</f>
        <v>26096.209999999963</v>
      </c>
      <c r="J55" s="123">
        <f>I55/H55</f>
        <v>1.3192078463279178E-2</v>
      </c>
      <c r="K55" s="119">
        <v>2004268.95</v>
      </c>
      <c r="Y55" s="2"/>
      <c r="Z55" s="2"/>
      <c r="AA55" s="2"/>
      <c r="AB55" s="2"/>
      <c r="AC55" s="1"/>
      <c r="AD55" s="1"/>
      <c r="AE55" s="1"/>
      <c r="AF55" s="1"/>
    </row>
    <row r="56" spans="1:32" ht="16.5" customHeight="1" x14ac:dyDescent="0.2">
      <c r="A56" s="172" t="s">
        <v>22</v>
      </c>
      <c r="B56" s="76">
        <v>5515020.3300000001</v>
      </c>
      <c r="C56" s="109">
        <f>E56-B56</f>
        <v>55939.629999999888</v>
      </c>
      <c r="D56" s="108">
        <f>C56/B56</f>
        <v>1.0143141213044249E-2</v>
      </c>
      <c r="E56" s="109">
        <v>5570959.96</v>
      </c>
      <c r="F56" s="152">
        <f t="shared" si="26"/>
        <v>-6406.589999999851</v>
      </c>
      <c r="G56" s="153">
        <f t="shared" si="27"/>
        <v>-1.1499974952251947E-3</v>
      </c>
      <c r="H56" s="69">
        <v>5564553.3700000001</v>
      </c>
      <c r="I56" s="80">
        <f>K56-H56</f>
        <v>42707</v>
      </c>
      <c r="J56" s="72">
        <f>I56/H56</f>
        <v>7.6748297950101248E-3</v>
      </c>
      <c r="K56" s="76">
        <v>5607260.3700000001</v>
      </c>
      <c r="Y56" s="2"/>
      <c r="Z56" s="2"/>
      <c r="AA56" s="2"/>
      <c r="AB56" s="2"/>
      <c r="AC56" s="1"/>
      <c r="AD56" s="1"/>
      <c r="AE56" s="1"/>
      <c r="AF56" s="1"/>
    </row>
    <row r="57" spans="1:32" ht="9.75" customHeight="1" thickBot="1" x14ac:dyDescent="0.25">
      <c r="A57" s="31"/>
      <c r="B57" s="58"/>
      <c r="C57" s="29"/>
      <c r="D57" s="28"/>
      <c r="E57" s="30"/>
      <c r="F57" s="32"/>
      <c r="G57" s="81"/>
      <c r="H57" s="82"/>
      <c r="I57" s="21"/>
      <c r="J57" s="74"/>
      <c r="K57" s="58"/>
      <c r="M57" s="18"/>
      <c r="Y57" s="2"/>
      <c r="Z57" s="2"/>
      <c r="AA57" s="2"/>
      <c r="AB57" s="2"/>
      <c r="AC57" s="1"/>
      <c r="AD57" s="1"/>
      <c r="AE57" s="1"/>
      <c r="AF57" s="1"/>
    </row>
    <row r="58" spans="1:32" ht="16.5" customHeight="1" thickBot="1" x14ac:dyDescent="0.25">
      <c r="A58" s="83"/>
      <c r="B58" s="84">
        <f>SUM(B5:B56)</f>
        <v>78297800.719999999</v>
      </c>
      <c r="C58" s="21">
        <f>SUM(C5:C57)</f>
        <v>1155642.1330000001</v>
      </c>
      <c r="D58" s="85"/>
      <c r="E58" s="21">
        <f>SUM(E5:E56)</f>
        <v>79891481.72299999</v>
      </c>
      <c r="F58" s="127">
        <f>SUM(F5:F56)</f>
        <v>-755446.64299999992</v>
      </c>
      <c r="G58" s="86"/>
      <c r="H58" s="87">
        <f>SUM(H5:H56)</f>
        <v>79781778.790000007</v>
      </c>
      <c r="I58" s="159">
        <f>SUM(I5:I56)</f>
        <v>303832.82000000012</v>
      </c>
      <c r="J58" s="85"/>
      <c r="K58" s="84">
        <f>SUM(K5:K56)</f>
        <v>80965363.13000001</v>
      </c>
      <c r="M58" s="18"/>
      <c r="Y58" s="2"/>
      <c r="Z58" s="2"/>
      <c r="AA58" s="2"/>
      <c r="AB58" s="2"/>
      <c r="AC58" s="1"/>
      <c r="AD58" s="1"/>
      <c r="AE58" s="1"/>
      <c r="AF58" s="1"/>
    </row>
    <row r="59" spans="1:32" ht="13.5" thickBot="1" x14ac:dyDescent="0.25">
      <c r="A59" s="36"/>
      <c r="B59" s="3"/>
      <c r="C59" s="3"/>
      <c r="D59" s="3"/>
      <c r="E59" s="3"/>
      <c r="F59" s="5"/>
      <c r="G59" s="5"/>
      <c r="H59" s="5"/>
      <c r="I59" s="5"/>
      <c r="J59" s="5"/>
      <c r="K59" s="5"/>
      <c r="M59" s="18"/>
    </row>
    <row r="60" spans="1:32" ht="12.75" customHeight="1" x14ac:dyDescent="0.2">
      <c r="A60" s="186" t="s">
        <v>56</v>
      </c>
      <c r="B60" s="187"/>
      <c r="C60" s="188"/>
      <c r="D60" s="22"/>
      <c r="E60" s="3"/>
      <c r="F60" s="26"/>
      <c r="G60" s="25"/>
      <c r="H60" s="26"/>
      <c r="I60" s="25"/>
      <c r="J60" s="25"/>
      <c r="K60" s="26"/>
      <c r="M60" s="18"/>
    </row>
    <row r="61" spans="1:32" ht="12.75" customHeight="1" thickBot="1" x14ac:dyDescent="0.25">
      <c r="A61" s="6"/>
      <c r="B61" s="7" t="s">
        <v>1</v>
      </c>
      <c r="C61" s="8" t="s">
        <v>0</v>
      </c>
      <c r="D61" s="22"/>
      <c r="E61" s="144"/>
      <c r="F61" s="27"/>
      <c r="G61" s="27"/>
      <c r="H61" s="27"/>
      <c r="I61" s="27"/>
      <c r="J61" s="27"/>
      <c r="K61" s="27"/>
      <c r="M61" s="18"/>
    </row>
    <row r="62" spans="1:32" ht="13.5" customHeight="1" thickBot="1" x14ac:dyDescent="0.25">
      <c r="A62" s="9" t="s">
        <v>50</v>
      </c>
      <c r="B62" s="21">
        <f>B58</f>
        <v>78297800.719999999</v>
      </c>
      <c r="C62" s="11"/>
      <c r="D62" s="5"/>
      <c r="E62" s="3"/>
      <c r="F62" s="194"/>
      <c r="G62" s="195"/>
      <c r="H62" s="195"/>
      <c r="I62" s="195"/>
      <c r="J62" s="195"/>
      <c r="K62" s="196"/>
    </row>
    <row r="63" spans="1:32" ht="12.75" customHeight="1" thickBot="1" x14ac:dyDescent="0.25">
      <c r="A63" s="12" t="s">
        <v>58</v>
      </c>
      <c r="B63" s="10">
        <f>E58</f>
        <v>79891481.72299999</v>
      </c>
      <c r="C63" s="13">
        <f>(B63-B62)/B62</f>
        <v>2.0354096645691724E-2</v>
      </c>
      <c r="D63" s="23"/>
      <c r="E63" s="3"/>
      <c r="F63" s="191"/>
      <c r="G63" s="192"/>
      <c r="H63" s="192"/>
      <c r="I63" s="192"/>
      <c r="J63" s="192"/>
      <c r="K63" s="193"/>
    </row>
    <row r="64" spans="1:32" ht="13.5" customHeight="1" thickBot="1" x14ac:dyDescent="0.25">
      <c r="A64" s="12" t="s">
        <v>59</v>
      </c>
      <c r="B64" s="10">
        <f>H58</f>
        <v>79781778.790000007</v>
      </c>
      <c r="C64" s="13">
        <f>(B64-B$62)/B$62</f>
        <v>1.8952998121963185E-2</v>
      </c>
      <c r="D64" s="23"/>
      <c r="E64" s="3"/>
      <c r="F64" s="179"/>
      <c r="G64" s="180"/>
      <c r="H64" s="180"/>
      <c r="I64" s="180"/>
      <c r="J64" s="180"/>
      <c r="K64" s="181"/>
      <c r="M64" s="18"/>
    </row>
    <row r="65" spans="1:11" ht="13.5" thickBot="1" x14ac:dyDescent="0.25">
      <c r="A65" s="14" t="s">
        <v>57</v>
      </c>
      <c r="B65" s="15">
        <f>K58</f>
        <v>80965363.13000001</v>
      </c>
      <c r="C65" s="16">
        <f>(B65-B$62)/B$62</f>
        <v>3.4069442378585515E-2</v>
      </c>
      <c r="D65" s="23"/>
      <c r="E65" s="3"/>
      <c r="F65" s="182"/>
      <c r="G65" s="183"/>
      <c r="H65" s="183"/>
      <c r="I65" s="183"/>
      <c r="J65" s="183"/>
      <c r="K65" s="184"/>
    </row>
    <row r="66" spans="1:11" ht="13.5" thickBot="1" x14ac:dyDescent="0.25">
      <c r="A66" s="36"/>
      <c r="B66" s="3"/>
      <c r="C66" s="3"/>
      <c r="D66" s="3"/>
      <c r="E66" s="3"/>
      <c r="F66" s="182"/>
      <c r="G66" s="183"/>
      <c r="H66" s="183"/>
      <c r="I66" s="183"/>
      <c r="J66" s="183"/>
      <c r="K66" s="184"/>
    </row>
    <row r="67" spans="1:11" x14ac:dyDescent="0.2">
      <c r="A67" s="3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10">
    <mergeCell ref="F64:K64"/>
    <mergeCell ref="F66:K66"/>
    <mergeCell ref="A1:K1"/>
    <mergeCell ref="A60:C60"/>
    <mergeCell ref="C3:E3"/>
    <mergeCell ref="F3:H3"/>
    <mergeCell ref="I3:K3"/>
    <mergeCell ref="F63:K63"/>
    <mergeCell ref="F65:K65"/>
    <mergeCell ref="F62:K6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1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Iprem</cp:lastModifiedBy>
  <cp:lastPrinted>2023-01-03T13:08:11Z</cp:lastPrinted>
  <dcterms:created xsi:type="dcterms:W3CDTF">2014-06-27T16:59:37Z</dcterms:created>
  <dcterms:modified xsi:type="dcterms:W3CDTF">2023-01-06T14:27:04Z</dcterms:modified>
</cp:coreProperties>
</file>